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16920" windowHeight="12615" activeTab="1"/>
  </bookViews>
  <sheets>
    <sheet name="Interface" sheetId="1" r:id="rId1"/>
    <sheet name="MKT Feedback" sheetId="2" r:id="rId2"/>
    <sheet name="Test" sheetId="3" r:id="rId3"/>
    <sheet name="Simulation" sheetId="4" r:id="rId4"/>
    <sheet name="zKDCalcPropertiesVHS" sheetId="5" state="veryHidden" r:id="rId5"/>
  </sheets>
  <definedNames>
    <definedName name="Calc_Test_IN_MktInvest">'Simulation'!$F$16</definedName>
    <definedName name="Calc_Test_IN_Price">'Simulation'!$F$12</definedName>
    <definedName name="Calc_UI_IN_MktInvest">'Simulation'!$D$16</definedName>
    <definedName name="Calc_UI_IN_Price">'Simulation'!$D$12</definedName>
    <definedName name="DataSource_Production">'Test'!$O$5:$S$5</definedName>
    <definedName name="Feedback">'Simulation'!$I$36</definedName>
    <definedName name="Feedback_MKT" localSheetId="1">'MKT Feedback'!$C$2</definedName>
    <definedName name="Learner_MktInv_Level">'Simulation'!$I$16</definedName>
    <definedName name="Learner_MktInv_Value">'Simulation'!$J$16</definedName>
    <definedName name="Learner_Price_Level">'Simulation'!$I$12</definedName>
    <definedName name="Learner_Price_Value">'Simulation'!$J$12</definedName>
    <definedName name="LUV_Input_DropDown">'Simulation'!$D$22:$D$23</definedName>
    <definedName name="LUV_InputSwitch_UserInterface">'Simulation'!$D$22</definedName>
    <definedName name="Normalized_MktInv_Levels">'Simulation'!$L$23:$L$28</definedName>
    <definedName name="Normalized_MktInv_Values">'Simulation'!$M$23:$M$28</definedName>
    <definedName name="Normalized_Price_Levels">'Simulation'!$I$23:$I$28</definedName>
    <definedName name="Normalized_Price_Values">'Simulation'!$J$23:$J$28</definedName>
    <definedName name="Projected_Demand">'Simulation'!$I$19</definedName>
    <definedName name="ProjectedDemandMatrix">'Simulation'!$O$23</definedName>
    <definedName name="SWITCH_INPUT">'Simulation'!$D$6</definedName>
    <definedName name="Test_IN_MktInvest">'Test'!$M$6</definedName>
    <definedName name="Test_IN_Price">'Test'!$M$7</definedName>
    <definedName name="UI_IN_DataSourceSelector_Production">'Test'!$D$8</definedName>
    <definedName name="UI_IN_MktInvest">'Interface'!$E$16</definedName>
    <definedName name="UI_IN_Price">'Interface'!$H$16</definedName>
    <definedName name="UI_IN_Test_Custom">'Test'!$O$6</definedName>
    <definedName name="UI_IN_Test_Custom2">'Test'!$O$7</definedName>
    <definedName name="zKDCalcCheckDependencies" hidden="1">TRUE</definedName>
    <definedName name="zKDCalcFileName" hidden="1">"BreakEven.kdc"</definedName>
    <definedName name="zKDCalcOutputDir" hidden="1">"C:\Inetpub\wwwroot\KDCalcTest\breakeven\html\"</definedName>
    <definedName name="zKDCalcPackageName" hidden="1">"kdyn.app.breakeven"</definedName>
    <definedName name="zKDCalcSheetAnalysisBR" hidden="1">"BE216"</definedName>
    <definedName name="zKDCalcSheetAnalysisIncl" hidden="1">"Yes"</definedName>
    <definedName name="zKDCalcSheetAnalysisSynch" hidden="1">"Yes"</definedName>
    <definedName name="zKDCalcSheetAnalysisTL" hidden="1">"A1"</definedName>
    <definedName name="zKDCalcSheetInterfaceBR" hidden="1">"V43"</definedName>
    <definedName name="zKDCalcSheetInterfaceIncl" hidden="1">"Yes"</definedName>
    <definedName name="zKDCalcSheetInterfaceSmallerBR" hidden="1">"U49"</definedName>
    <definedName name="zKDCalcSheetInterfaceSmallerIncl" hidden="1">"Yes"</definedName>
    <definedName name="zKDCalcSheetInterfaceSmallerTL" hidden="1">"A1"</definedName>
    <definedName name="zKDCalcSheetInterfaceSynch" hidden="1">"Yes"</definedName>
    <definedName name="zKDCalcSheetInterfaceTL" hidden="1">"A1"</definedName>
    <definedName name="zKDCalcSheetInterfacewctrlsBR" hidden="1">"V43"</definedName>
    <definedName name="zKDCalcSheetInterfacewctrlsIncl" hidden="1">"Yes"</definedName>
    <definedName name="zKDCalcSheetInterfacewctrlsSynch" hidden="1">"Yes"</definedName>
    <definedName name="zKDCalcSheetInterfacewctrlsTL" hidden="1">"A1"</definedName>
    <definedName name="zKDCalcSheetUIInterfaceBR" hidden="1">"V51"</definedName>
    <definedName name="zKDCalcSheetUIInterfaceIncl" hidden="1">"No"</definedName>
    <definedName name="zKDCalcSheetUIInterfaceTL" hidden="1">"A1"</definedName>
    <definedName name="zKDDispBR" hidden="1">"V43"</definedName>
    <definedName name="zKDDispCellDetect" hidden="1">1</definedName>
    <definedName name="zKDDispDynColor" hidden="1">14737632</definedName>
    <definedName name="zKDDispDynDisplayColor" hidden="1">14737632</definedName>
    <definedName name="zKDDispFileName" hidden="1">"BreakEven.html"</definedName>
    <definedName name="zKDDispGenType" hidden="1">0</definedName>
    <definedName name="zKDDispGridlines" hidden="1">0</definedName>
    <definedName name="zKDDispHeaders" hidden="1">0</definedName>
    <definedName name="zKDDispInputCellBorder" hidden="1">2</definedName>
    <definedName name="zKDDispInputColor" hidden="1">65280</definedName>
    <definedName name="zKDDispInputDisplayColor" hidden="1">16777215</definedName>
    <definedName name="zKDDispInStartText" hidden="1">"IN_"</definedName>
    <definedName name="zKDDispSheetAnalysisBR" hidden="1">"BE216"</definedName>
    <definedName name="zKDDispSheetAnalysisIncl" hidden="1">"No"</definedName>
    <definedName name="zKDDispSheetAnalysisSynch" hidden="1">"Yes"</definedName>
    <definedName name="zKDDispSheetAnalysisTL" hidden="1">"A1"</definedName>
    <definedName name="zKDDispSheetInterfaceBR" hidden="1">"V43"</definedName>
    <definedName name="zKDDispSheetInterfaceIncl" hidden="1">"Yes"</definedName>
    <definedName name="zKDDispSheetInterfaceSynch" hidden="1">"Yes"</definedName>
    <definedName name="zKDDispSheetInterfaceTL" hidden="1">"A1"</definedName>
    <definedName name="zKDDispSheetInterfacewctrlsBR" hidden="1">"V43"</definedName>
    <definedName name="zKDDispSheetInterfacewctrlsIncl" hidden="1">"No"</definedName>
    <definedName name="zKDDispSheetInterfacewctrlsSynch" hidden="1">"Yes"</definedName>
    <definedName name="zKDDispSheetInterfacewctrlsTL" hidden="1">"A1"</definedName>
    <definedName name="zKDDispTemplate" hidden="1">"C:\kd\Dev\src\Tools\KDCalc\v01\Src\KDCalcParser\Release\templates\HTML\"</definedName>
    <definedName name="zKDDispTemplateType" hidden="1">0</definedName>
    <definedName name="zKDDispTL" hidden="1">"B2"</definedName>
    <definedName name="zKDDispWidthPct" hidden="1">80</definedName>
    <definedName name="zKDDispWidthPixel" hidden="1">500</definedName>
    <definedName name="zKDDispWidthType" hidden="1">0</definedName>
    <definedName name="zKDGenDisp" hidden="1">1</definedName>
    <definedName name="zKDGenKDC" hidden="1">1</definedName>
    <definedName name="zKDSSDiscourseContextFileName" hidden="1">"C:\kd\Projects\_Internal\Breakeven\2_Development\Data\"</definedName>
    <definedName name="zKDSSDiscourseDBFileName" hidden="1">"C:\kd\Projects\_Internal\Breakeven\2_Development\Data\CTX09_DiscourseDat.mdb"</definedName>
    <definedName name="zKDSSOutputFileName" hidden="1">"C:\Kd\Dev\Src\SrcXLS\SheetSmartsOutput"</definedName>
    <definedName name="zKDSSRegressionDBFileName" hidden="1">"C:\KD\Dev\Src\SrcData\DiscourseRegressionArchiveDat.mdb"</definedName>
    <definedName name="zKDStyleBackground" hidden="1">0</definedName>
    <definedName name="zKDStyleFont" hidden="1">0</definedName>
    <definedName name="zKDStyleNumFormat" hidden="1">1</definedName>
  </definedNames>
  <calcPr fullCalcOnLoad="1"/>
</workbook>
</file>

<file path=xl/comments1.xml><?xml version="1.0" encoding="utf-8"?>
<comments xmlns="http://schemas.openxmlformats.org/spreadsheetml/2006/main">
  <authors>
    <author>Michael H. Rubin</author>
    <author>Jeffrey_S_Zakem</author>
  </authors>
  <commentList>
    <comment ref="D15" authorId="0">
      <text>
        <r>
          <rPr>
            <b/>
            <sz val="8"/>
            <rFont val="Tahoma"/>
            <family val="0"/>
          </rPr>
          <t>How much money do you want to spend on marketing?</t>
        </r>
      </text>
    </comment>
    <comment ref="H15" authorId="0">
      <text>
        <r>
          <rPr>
            <b/>
            <sz val="8"/>
            <rFont val="Tahoma"/>
            <family val="0"/>
          </rPr>
          <t>How much do you want to charge for the lawn mower?</t>
        </r>
      </text>
    </comment>
    <comment ref="F19" authorId="1">
      <text>
        <r>
          <rPr>
            <b/>
            <sz val="8"/>
            <rFont val="Tahoma"/>
            <family val="0"/>
          </rPr>
          <t>Submit your design to the VP of Marketing for Review</t>
        </r>
      </text>
    </comment>
    <comment ref="J15" authorId="1">
      <text>
        <r>
          <rPr>
            <b/>
            <sz val="8"/>
            <rFont val="Tahoma"/>
            <family val="0"/>
          </rPr>
          <t>Here is the Project Demand based on your decisions.</t>
        </r>
      </text>
    </comment>
  </commentList>
</comments>
</file>

<file path=xl/comments3.xml><?xml version="1.0" encoding="utf-8"?>
<comments xmlns="http://schemas.openxmlformats.org/spreadsheetml/2006/main">
  <authors>
    <author>Jeffrey_S_Zakem</author>
  </authors>
  <commentList>
    <comment ref="I12" authorId="0">
      <text>
        <r>
          <rPr>
            <b/>
            <sz val="8"/>
            <rFont val="Tahoma"/>
            <family val="0"/>
          </rPr>
          <t>VP Marketing Feedback on Decisions.</t>
        </r>
      </text>
    </comment>
  </commentList>
</comments>
</file>

<file path=xl/sharedStrings.xml><?xml version="1.0" encoding="utf-8"?>
<sst xmlns="http://schemas.openxmlformats.org/spreadsheetml/2006/main" count="193" uniqueCount="144">
  <si>
    <t>Price Normalizer</t>
  </si>
  <si>
    <t>Marketing Normalizer</t>
  </si>
  <si>
    <t>Level</t>
  </si>
  <si>
    <t>Value</t>
  </si>
  <si>
    <t>Price</t>
  </si>
  <si>
    <t>Investment</t>
  </si>
  <si>
    <t>Projected Demand Matrix</t>
  </si>
  <si>
    <t>Marketing Investment</t>
  </si>
  <si>
    <t>Projected Demand</t>
  </si>
  <si>
    <t>Calculating Pojected Demand from Simulated Marketing Research Data</t>
  </si>
  <si>
    <t>Price is High</t>
  </si>
  <si>
    <t>If MI is low</t>
  </si>
  <si>
    <t>Good</t>
  </si>
  <si>
    <t>If demand is low</t>
  </si>
  <si>
    <t>Calculating Feedback in a Spreadsheet</t>
  </si>
  <si>
    <t>Price is too low</t>
  </si>
  <si>
    <t>Price is too high</t>
  </si>
  <si>
    <t>Marketing Investment Too Low</t>
  </si>
  <si>
    <t>Projected Demand too low</t>
  </si>
  <si>
    <t>Looks Good</t>
  </si>
  <si>
    <t>Nothing interesting to say (no other feedback rules from above fired,but I should still say something)</t>
  </si>
  <si>
    <t>Total Feedback:</t>
  </si>
  <si>
    <t>Feedback Rules:</t>
  </si>
  <si>
    <t xml:space="preserve"> Marketing Investment</t>
  </si>
  <si>
    <t xml:space="preserve"> Price</t>
  </si>
  <si>
    <t>Blank If Rule is FALSE</t>
  </si>
  <si>
    <t>Feedback text - only used if the Feedback Rule is TRUE.</t>
  </si>
  <si>
    <t>Label of the Feedback Rule</t>
  </si>
  <si>
    <t>TANRO</t>
  </si>
  <si>
    <t>powered by:</t>
  </si>
  <si>
    <t>production and marketing</t>
  </si>
  <si>
    <t>Pricing</t>
  </si>
  <si>
    <t>zKDGenKDC</t>
  </si>
  <si>
    <t>zKDGenDisp</t>
  </si>
  <si>
    <t>zKDCalcFileName</t>
  </si>
  <si>
    <t>zKDStyleNumFormat</t>
  </si>
  <si>
    <t>zKDStyleBackground</t>
  </si>
  <si>
    <t>zKDStyleFont</t>
  </si>
  <si>
    <t>Yes</t>
  </si>
  <si>
    <t>A1</t>
  </si>
  <si>
    <t>zKDCalcOutputDir</t>
  </si>
  <si>
    <t>zKDDispFileName</t>
  </si>
  <si>
    <t>zKDDispTemplateType</t>
  </si>
  <si>
    <t>zKDDispTemplate</t>
  </si>
  <si>
    <t>zKDDispCellDetect</t>
  </si>
  <si>
    <t>zKDDispInputColor</t>
  </si>
  <si>
    <t>zKDDispInStartText</t>
  </si>
  <si>
    <t>zKDDispInputDisplayColor</t>
  </si>
  <si>
    <t>zKDDispGridlines</t>
  </si>
  <si>
    <t>zKDDispHeaders</t>
  </si>
  <si>
    <t>zKDDispGenType</t>
  </si>
  <si>
    <t>zKDDispRecalc</t>
  </si>
  <si>
    <t>zKDDispInputCellBorder</t>
  </si>
  <si>
    <t>zKDDispWidthType</t>
  </si>
  <si>
    <t>zKDDispWidthPixel</t>
  </si>
  <si>
    <t>zKDDispWidthPct</t>
  </si>
  <si>
    <t>No</t>
  </si>
  <si>
    <t>zKDCalcSheetInterfaceIncl</t>
  </si>
  <si>
    <t>zKDCalcSheetInterfaceTL</t>
  </si>
  <si>
    <t>zKDCalcSheetInterfaceBR</t>
  </si>
  <si>
    <t>zKDCalcSheetInterfaceSynch</t>
  </si>
  <si>
    <t>zKDDispSheetInterfaceIncl</t>
  </si>
  <si>
    <t>zKDDispSheetInterfaceTL</t>
  </si>
  <si>
    <t>zKDDispSheetInterfaceBR</t>
  </si>
  <si>
    <t>zKDDispSheetInterfaceSynch</t>
  </si>
  <si>
    <t>UI_IN_</t>
  </si>
  <si>
    <t>C:\Program Files\Knowledge Dynamics\KDCalc\Designer\templates\HTML\</t>
  </si>
  <si>
    <t>zKDCalcSheetMKTFeedbackIncl</t>
  </si>
  <si>
    <t>zKDCalcSheetMKTFeedbackTL</t>
  </si>
  <si>
    <t>zKDCalcSheetMKTFeedbackBR</t>
  </si>
  <si>
    <t>zKDCalcSheetMKTFeedbackSynch</t>
  </si>
  <si>
    <t>zKDDispSheetMKTFeedbackIncl</t>
  </si>
  <si>
    <t>zKDDispSheetMKTFeedbackTL</t>
  </si>
  <si>
    <t>zKDDispSheetMKTFeedbackBR</t>
  </si>
  <si>
    <t>zKDDispSheetMKTFeedbackSynch</t>
  </si>
  <si>
    <t>Thank You for the Feedback</t>
  </si>
  <si>
    <t>H26</t>
  </si>
  <si>
    <t>Marketing Plan</t>
  </si>
  <si>
    <t>Get Feedback on my Marketing Plan</t>
  </si>
  <si>
    <t>No Decisions Made</t>
  </si>
  <si>
    <t>I need you to make decisions on both the Price of the mowers and the Marketing Investment before I can give you feedback.</t>
  </si>
  <si>
    <t>zKDCalcSheetSimulationIncl</t>
  </si>
  <si>
    <t>zKDCalcSheetSimulationTL</t>
  </si>
  <si>
    <t>zKDCalcSheetSimulationBR</t>
  </si>
  <si>
    <t>zKDCalcSheetSimulationSynch</t>
  </si>
  <si>
    <t>zKDDispSheetSimulationIncl</t>
  </si>
  <si>
    <t>zKDDispSheetSimulationTL</t>
  </si>
  <si>
    <t>zKDDispSheetSimulationBR</t>
  </si>
  <si>
    <t>zKDDispSheetSimulationSynch</t>
  </si>
  <si>
    <t>"Developing eLearning Simulations With Tools You Already Know"</t>
  </si>
  <si>
    <t>E-Learning Developer's Journal</t>
  </si>
  <si>
    <t>Inputs</t>
  </si>
  <si>
    <t>Inputs and Test Data</t>
  </si>
  <si>
    <t>feedback</t>
  </si>
  <si>
    <t>V.P. of Marketing</t>
  </si>
  <si>
    <t>Outcomes from Test Data</t>
  </si>
  <si>
    <t>Input Sources and Test Data.</t>
  </si>
  <si>
    <t>Value to Use</t>
  </si>
  <si>
    <t>User Decisions</t>
  </si>
  <si>
    <t>Test data sets</t>
  </si>
  <si>
    <t>Custom</t>
  </si>
  <si>
    <t>Acceptable</t>
  </si>
  <si>
    <t>Mkt Too Low</t>
  </si>
  <si>
    <t>Price Too Low</t>
  </si>
  <si>
    <t>Price Too High</t>
  </si>
  <si>
    <t>Marketing Investment and Price</t>
  </si>
  <si>
    <t>User Interface/Test Configuration Input Toggle</t>
  </si>
  <si>
    <t>Use Inputs from:</t>
  </si>
  <si>
    <t>User Interface</t>
  </si>
  <si>
    <t>User Interface Inputs</t>
  </si>
  <si>
    <t>Test Inputs</t>
  </si>
  <si>
    <t>==&gt;&gt;</t>
  </si>
  <si>
    <t>Inputs for Model</t>
  </si>
  <si>
    <t>Input Toggle</t>
  </si>
  <si>
    <t>Use Inputs from the…</t>
  </si>
  <si>
    <t>Test</t>
  </si>
  <si>
    <t>&lt;- Use this drop down to select whether the model should use Inputs from the User Interface (D10:E17) or from the Test Sheet (G10:H17)</t>
  </si>
  <si>
    <t xml:space="preserve"> Mkt Investment</t>
  </si>
  <si>
    <t>Overall Description:</t>
  </si>
  <si>
    <t xml:space="preserve">This is the second of three examples to show how you can use Excel and KDCalc to </t>
  </si>
  <si>
    <t>develop robust simulations.</t>
  </si>
  <si>
    <t>White Paper:</t>
  </si>
  <si>
    <t xml:space="preserve">When developing a real simulation, it is important to be able to rapidly switch between </t>
  </si>
  <si>
    <t xml:space="preserve">multiple test scenarios. This second example shows how to add this feature to the </t>
  </si>
  <si>
    <t>spreadsheet from the previous example.</t>
  </si>
  <si>
    <t>Price Below Zero</t>
  </si>
  <si>
    <t>You cannot have a price below 0.  Fix this immediately!</t>
  </si>
  <si>
    <t>Marketing Investment Below Zero</t>
  </si>
  <si>
    <t>You cannot have a marketing investment below 0.  Fix this immediately!</t>
  </si>
  <si>
    <t>Marketing Investment Too High</t>
  </si>
  <si>
    <t>BreakEvenMarketingPlanTestData.kdc</t>
  </si>
  <si>
    <t>P28</t>
  </si>
  <si>
    <t>zKDCalcSheetTestIncl</t>
  </si>
  <si>
    <t>zKDCalcSheetTestTL</t>
  </si>
  <si>
    <t>zKDCalcSheetTestBR</t>
  </si>
  <si>
    <t>S19</t>
  </si>
  <si>
    <t>zKDCalcSheetTestSynch</t>
  </si>
  <si>
    <t>U71</t>
  </si>
  <si>
    <t>C:\Inetpub\wwwroot\KDCalc\demos\BreakEvenMarketingPlanTestData\html\</t>
  </si>
  <si>
    <t>BreakEvenMarketingPlanTestData.html</t>
  </si>
  <si>
    <t>zKDDispSheetTestIncl</t>
  </si>
  <si>
    <t>zKDDispSheetTestTL</t>
  </si>
  <si>
    <t>zKDDispSheetTestBR</t>
  </si>
  <si>
    <t>zKDDispSheetTestSynch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</si>
</sst>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0"/>
    <numFmt numFmtId="167" formatCode="&quot;$&quot;#,##0.0000"/>
    <numFmt numFmtId="168" formatCode="&quot;$&quot;#,##0.0000_);\(&quot;$&quot;#,##0.0000\)"/>
    <numFmt numFmtId="169" formatCode="#,##0.0"/>
    <numFmt numFmtId="170" formatCode="#,##0.000"/>
    <numFmt numFmtId="171" formatCode="#,##0.00000"/>
    <numFmt numFmtId="172" formatCode="#,##0.000000"/>
    <numFmt numFmtId="173" formatCode="#,##0.0000000"/>
    <numFmt numFmtId="174" formatCode="#,##0.00000000"/>
    <numFmt numFmtId="175" formatCode="_(* #,##0.0_);_(* \(#,##0.0\);_(* &quot;-&quot;??_);_(@_)"/>
    <numFmt numFmtId="176" formatCode="_(* #,##0_);_(* \(#,##0\);_(* &quot;-&quot;??_);_(@_)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  <numFmt numFmtId="186" formatCode="#,##0.000000000000000000"/>
    <numFmt numFmtId="187" formatCode="#,##0.0000000000000000000"/>
    <numFmt numFmtId="188" formatCode="#,##0.00000000000000000000"/>
    <numFmt numFmtId="189" formatCode="#,##0.000000000000000000000"/>
    <numFmt numFmtId="190" formatCode="#,##0.0000000000000000000000"/>
    <numFmt numFmtId="191" formatCode="yyyy"/>
    <numFmt numFmtId="192" formatCode="0.0"/>
    <numFmt numFmtId="193" formatCode="0.00000"/>
    <numFmt numFmtId="194" formatCode="0.0000"/>
    <numFmt numFmtId="195" formatCode="0.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&quot;$&quot;* #,##0.000_);_(&quot;$&quot;* \(#,##0.000\);_(&quot;$&quot;* &quot;-&quot;??_);_(@_)"/>
    <numFmt numFmtId="203" formatCode="0.000000E+00"/>
    <numFmt numFmtId="204" formatCode="0.0000000E+00"/>
    <numFmt numFmtId="205" formatCode="0.00000E+00"/>
    <numFmt numFmtId="206" formatCode="0.0000E+00"/>
    <numFmt numFmtId="207" formatCode="0.000E+00"/>
    <numFmt numFmtId="208" formatCode="0.0E+00"/>
    <numFmt numFmtId="209" formatCode="0E+00"/>
    <numFmt numFmtId="210" formatCode="0.00000000"/>
    <numFmt numFmtId="211" formatCode="0.0000000"/>
    <numFmt numFmtId="212" formatCode="0.000000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&quot;$&quot;#,##0.0"/>
    <numFmt numFmtId="219" formatCode="_(&quot;$&quot;* #,##0.0000_);_(&quot;$&quot;* \(#,##0.0000\);_(&quot;$&quot;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u val="single"/>
      <sz val="12"/>
      <color indexed="9"/>
      <name val="Arial"/>
      <family val="2"/>
    </font>
    <font>
      <sz val="10"/>
      <color indexed="62"/>
      <name val="Arial"/>
      <family val="2"/>
    </font>
    <font>
      <b/>
      <u val="single"/>
      <sz val="9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47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ck">
        <color indexed="58"/>
      </left>
      <right>
        <color indexed="63"/>
      </right>
      <top style="thick">
        <color indexed="58"/>
      </top>
      <bottom style="thick">
        <color indexed="58"/>
      </bottom>
    </border>
    <border>
      <left>
        <color indexed="63"/>
      </left>
      <right>
        <color indexed="63"/>
      </right>
      <top style="thick">
        <color indexed="58"/>
      </top>
      <bottom style="thick">
        <color indexed="58"/>
      </bottom>
    </border>
    <border>
      <left>
        <color indexed="63"/>
      </left>
      <right style="thick">
        <color indexed="58"/>
      </right>
      <top style="thick">
        <color indexed="58"/>
      </top>
      <bottom style="thick">
        <color indexed="5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3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left"/>
    </xf>
    <xf numFmtId="3" fontId="0" fillId="5" borderId="7" xfId="0" applyNumberFormat="1" applyFill="1" applyBorder="1" applyAlignment="1">
      <alignment horizontal="center"/>
    </xf>
    <xf numFmtId="3" fontId="0" fillId="5" borderId="4" xfId="0" applyNumberFormat="1" applyFont="1" applyFill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3" fontId="2" fillId="6" borderId="13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0" fontId="0" fillId="7" borderId="19" xfId="0" applyFill="1" applyBorder="1" applyAlignment="1">
      <alignment/>
    </xf>
    <xf numFmtId="3" fontId="1" fillId="7" borderId="7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" fillId="5" borderId="20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0" fillId="5" borderId="19" xfId="0" applyNumberFormat="1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left"/>
    </xf>
    <xf numFmtId="3" fontId="4" fillId="4" borderId="23" xfId="0" applyNumberFormat="1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8" xfId="0" applyFill="1" applyBorder="1" applyAlignment="1">
      <alignment/>
    </xf>
    <xf numFmtId="0" fontId="10" fillId="8" borderId="0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3" fontId="12" fillId="5" borderId="0" xfId="0" applyNumberFormat="1" applyFont="1" applyFill="1" applyBorder="1" applyAlignment="1">
      <alignment horizontal="center"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8" borderId="0" xfId="0" applyFill="1" applyAlignment="1">
      <alignment/>
    </xf>
    <xf numFmtId="3" fontId="2" fillId="6" borderId="39" xfId="0" applyNumberFormat="1" applyFont="1" applyFill="1" applyBorder="1" applyAlignment="1">
      <alignment horizontal="center"/>
    </xf>
    <xf numFmtId="176" fontId="0" fillId="9" borderId="12" xfId="15" applyNumberFormat="1" applyFont="1" applyFill="1" applyBorder="1" applyAlignment="1">
      <alignment horizontal="center"/>
    </xf>
    <xf numFmtId="176" fontId="0" fillId="9" borderId="23" xfId="15" applyNumberFormat="1" applyFont="1" applyFill="1" applyBorder="1" applyAlignment="1">
      <alignment horizontal="center"/>
    </xf>
    <xf numFmtId="214" fontId="12" fillId="8" borderId="14" xfId="17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12" fillId="0" borderId="14" xfId="15" applyNumberFormat="1" applyFont="1" applyBorder="1" applyAlignment="1">
      <alignment horizontal="right"/>
    </xf>
    <xf numFmtId="0" fontId="19" fillId="8" borderId="0" xfId="0" applyFont="1" applyFill="1" applyBorder="1" applyAlignment="1">
      <alignment/>
    </xf>
    <xf numFmtId="0" fontId="1" fillId="10" borderId="24" xfId="0" applyFont="1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40" xfId="0" applyFill="1" applyBorder="1" applyAlignment="1">
      <alignment/>
    </xf>
    <xf numFmtId="0" fontId="0" fillId="10" borderId="41" xfId="0" applyFill="1" applyBorder="1" applyAlignment="1">
      <alignment/>
    </xf>
    <xf numFmtId="0" fontId="0" fillId="10" borderId="27" xfId="0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3" xfId="0" applyFill="1" applyBorder="1" applyAlignment="1">
      <alignment/>
    </xf>
    <xf numFmtId="0" fontId="0" fillId="8" borderId="44" xfId="0" applyFill="1" applyBorder="1" applyAlignment="1">
      <alignment/>
    </xf>
    <xf numFmtId="0" fontId="0" fillId="8" borderId="45" xfId="0" applyFill="1" applyBorder="1" applyAlignment="1">
      <alignment/>
    </xf>
    <xf numFmtId="0" fontId="0" fillId="8" borderId="46" xfId="0" applyFill="1" applyBorder="1" applyAlignment="1">
      <alignment/>
    </xf>
    <xf numFmtId="0" fontId="0" fillId="10" borderId="16" xfId="0" applyFill="1" applyBorder="1" applyAlignment="1">
      <alignment/>
    </xf>
    <xf numFmtId="0" fontId="0" fillId="8" borderId="47" xfId="0" applyFill="1" applyBorder="1" applyAlignment="1">
      <alignment/>
    </xf>
    <xf numFmtId="0" fontId="0" fillId="8" borderId="48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0" xfId="0" applyFill="1" applyBorder="1" applyAlignment="1">
      <alignment/>
    </xf>
    <xf numFmtId="0" fontId="20" fillId="11" borderId="0" xfId="0" applyFont="1" applyFill="1" applyAlignment="1">
      <alignment/>
    </xf>
    <xf numFmtId="0" fontId="21" fillId="11" borderId="0" xfId="0" applyFont="1" applyFill="1" applyAlignment="1">
      <alignment/>
    </xf>
    <xf numFmtId="0" fontId="1" fillId="5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/>
    </xf>
    <xf numFmtId="214" fontId="0" fillId="9" borderId="14" xfId="17" applyNumberFormat="1" applyFill="1" applyBorder="1" applyAlignment="1">
      <alignment/>
    </xf>
    <xf numFmtId="0" fontId="4" fillId="12" borderId="14" xfId="0" applyFont="1" applyFill="1" applyBorder="1" applyAlignment="1">
      <alignment/>
    </xf>
    <xf numFmtId="0" fontId="20" fillId="13" borderId="14" xfId="0" applyFont="1" applyFill="1" applyBorder="1" applyAlignment="1">
      <alignment/>
    </xf>
    <xf numFmtId="214" fontId="0" fillId="0" borderId="14" xfId="17" applyNumberFormat="1" applyBorder="1" applyAlignment="1">
      <alignment/>
    </xf>
    <xf numFmtId="214" fontId="0" fillId="3" borderId="14" xfId="17" applyNumberFormat="1" applyFill="1" applyBorder="1" applyAlignment="1">
      <alignment/>
    </xf>
    <xf numFmtId="0" fontId="22" fillId="11" borderId="14" xfId="0" applyFont="1" applyFill="1" applyBorder="1" applyAlignment="1">
      <alignment/>
    </xf>
    <xf numFmtId="0" fontId="1" fillId="14" borderId="11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Fill="1" applyBorder="1" applyAlignment="1">
      <alignment/>
    </xf>
    <xf numFmtId="0" fontId="17" fillId="0" borderId="0" xfId="0" applyFont="1" applyAlignment="1" quotePrefix="1">
      <alignment/>
    </xf>
    <xf numFmtId="0" fontId="0" fillId="0" borderId="51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0" fillId="15" borderId="0" xfId="0" applyFont="1" applyFill="1" applyAlignment="1">
      <alignment/>
    </xf>
    <xf numFmtId="0" fontId="0" fillId="16" borderId="14" xfId="0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4" borderId="13" xfId="0" applyNumberFormat="1" applyFont="1" applyFill="1" applyBorder="1" applyAlignment="1">
      <alignment horizontal="left"/>
    </xf>
    <xf numFmtId="3" fontId="0" fillId="5" borderId="13" xfId="0" applyNumberFormat="1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17" fillId="3" borderId="59" xfId="0" applyFont="1" applyFill="1" applyBorder="1" applyAlignment="1" quotePrefix="1">
      <alignment/>
    </xf>
    <xf numFmtId="0" fontId="0" fillId="3" borderId="60" xfId="0" applyFill="1" applyBorder="1" applyAlignment="1">
      <alignment/>
    </xf>
    <xf numFmtId="0" fontId="0" fillId="3" borderId="61" xfId="0" applyFill="1" applyBorder="1" applyAlignment="1">
      <alignment/>
    </xf>
    <xf numFmtId="0" fontId="15" fillId="8" borderId="0" xfId="0" applyFont="1" applyFill="1" applyBorder="1" applyAlignment="1">
      <alignment horizontal="right" vertical="top" wrapText="1"/>
    </xf>
    <xf numFmtId="0" fontId="1" fillId="8" borderId="0" xfId="0" applyFont="1" applyFill="1" applyAlignment="1">
      <alignment/>
    </xf>
    <xf numFmtId="0" fontId="5" fillId="8" borderId="0" xfId="20" applyFill="1" applyAlignment="1">
      <alignment/>
    </xf>
    <xf numFmtId="0" fontId="0" fillId="0" borderId="47" xfId="0" applyBorder="1" applyAlignment="1">
      <alignment horizontal="left" vertical="top" wrapText="1"/>
    </xf>
    <xf numFmtId="0" fontId="15" fillId="8" borderId="0" xfId="0" applyFont="1" applyFill="1" applyBorder="1" applyAlignment="1">
      <alignment horizontal="right" vertical="top" wrapText="1"/>
    </xf>
    <xf numFmtId="0" fontId="15" fillId="8" borderId="37" xfId="0" applyFont="1" applyFill="1" applyBorder="1" applyAlignment="1">
      <alignment horizontal="right" vertical="top" wrapText="1"/>
    </xf>
    <xf numFmtId="0" fontId="16" fillId="10" borderId="11" xfId="20" applyFont="1" applyFill="1" applyBorder="1" applyAlignment="1">
      <alignment horizontal="center"/>
    </xf>
    <xf numFmtId="0" fontId="16" fillId="10" borderId="62" xfId="20" applyFont="1" applyFill="1" applyBorder="1" applyAlignment="1">
      <alignment horizontal="center"/>
    </xf>
    <xf numFmtId="0" fontId="16" fillId="10" borderId="63" xfId="2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176" fontId="12" fillId="0" borderId="64" xfId="15" applyNumberFormat="1" applyFont="1" applyBorder="1" applyAlignment="1">
      <alignment horizontal="right"/>
    </xf>
    <xf numFmtId="176" fontId="12" fillId="0" borderId="65" xfId="15" applyNumberFormat="1" applyFont="1" applyBorder="1" applyAlignment="1">
      <alignment horizontal="right"/>
    </xf>
    <xf numFmtId="0" fontId="9" fillId="8" borderId="25" xfId="0" applyFont="1" applyFill="1" applyBorder="1" applyAlignment="1">
      <alignment horizontal="right" wrapText="1"/>
    </xf>
    <xf numFmtId="0" fontId="9" fillId="8" borderId="0" xfId="0" applyFont="1" applyFill="1" applyBorder="1" applyAlignment="1">
      <alignment horizontal="right" wrapText="1"/>
    </xf>
    <xf numFmtId="0" fontId="14" fillId="13" borderId="0" xfId="20" applyFont="1" applyFill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17" fillId="3" borderId="66" xfId="0" applyFont="1" applyFill="1" applyBorder="1" applyAlignment="1">
      <alignment horizontal="center"/>
    </xf>
    <xf numFmtId="0" fontId="17" fillId="3" borderId="67" xfId="0" applyFont="1" applyFill="1" applyBorder="1" applyAlignment="1">
      <alignment horizontal="center"/>
    </xf>
    <xf numFmtId="0" fontId="17" fillId="3" borderId="68" xfId="0" applyFont="1" applyFill="1" applyBorder="1" applyAlignment="1">
      <alignment horizontal="center"/>
    </xf>
    <xf numFmtId="0" fontId="4" fillId="12" borderId="69" xfId="0" applyFont="1" applyFill="1" applyBorder="1" applyAlignment="1">
      <alignment horizontal="center"/>
    </xf>
    <xf numFmtId="0" fontId="4" fillId="12" borderId="70" xfId="0" applyFont="1" applyFill="1" applyBorder="1" applyAlignment="1">
      <alignment horizontal="center"/>
    </xf>
    <xf numFmtId="0" fontId="4" fillId="12" borderId="71" xfId="0" applyFont="1" applyFill="1" applyBorder="1" applyAlignment="1">
      <alignment horizontal="center"/>
    </xf>
    <xf numFmtId="0" fontId="18" fillId="16" borderId="72" xfId="0" applyFont="1" applyFill="1" applyBorder="1" applyAlignment="1">
      <alignment horizontal="center"/>
    </xf>
    <xf numFmtId="0" fontId="18" fillId="16" borderId="73" xfId="0" applyFont="1" applyFill="1" applyBorder="1" applyAlignment="1">
      <alignment horizontal="center"/>
    </xf>
    <xf numFmtId="0" fontId="18" fillId="16" borderId="74" xfId="0" applyFont="1" applyFill="1" applyBorder="1" applyAlignment="1">
      <alignment horizontal="center"/>
    </xf>
    <xf numFmtId="3" fontId="0" fillId="5" borderId="20" xfId="0" applyNumberFormat="1" applyFont="1" applyFill="1" applyBorder="1" applyAlignment="1">
      <alignment horizontal="left"/>
    </xf>
    <xf numFmtId="3" fontId="0" fillId="5" borderId="75" xfId="0" applyNumberFormat="1" applyFont="1" applyFill="1" applyBorder="1" applyAlignment="1">
      <alignment horizontal="left"/>
    </xf>
    <xf numFmtId="3" fontId="0" fillId="5" borderId="8" xfId="0" applyNumberFormat="1" applyFont="1" applyFill="1" applyBorder="1" applyAlignment="1">
      <alignment horizontal="left"/>
    </xf>
    <xf numFmtId="3" fontId="0" fillId="6" borderId="18" xfId="0" applyNumberFormat="1" applyFont="1" applyFill="1" applyBorder="1" applyAlignment="1">
      <alignment horizontal="left"/>
    </xf>
    <xf numFmtId="3" fontId="0" fillId="6" borderId="76" xfId="0" applyNumberFormat="1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77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3" fontId="0" fillId="5" borderId="78" xfId="0" applyNumberFormat="1" applyFont="1" applyFill="1" applyBorder="1" applyAlignment="1">
      <alignment horizontal="center"/>
    </xf>
    <xf numFmtId="3" fontId="0" fillId="5" borderId="77" xfId="0" applyNumberFormat="1" applyFont="1" applyFill="1" applyBorder="1" applyAlignment="1">
      <alignment horizontal="center"/>
    </xf>
    <xf numFmtId="3" fontId="0" fillId="5" borderId="23" xfId="0" applyNumberFormat="1" applyFont="1" applyFill="1" applyBorder="1" applyAlignment="1">
      <alignment horizontal="center"/>
    </xf>
    <xf numFmtId="0" fontId="0" fillId="9" borderId="12" xfId="0" applyFont="1" applyFill="1" applyBorder="1" applyAlignment="1">
      <alignment horizontal="left"/>
    </xf>
    <xf numFmtId="0" fontId="0" fillId="9" borderId="77" xfId="0" applyFont="1" applyFill="1" applyBorder="1" applyAlignment="1">
      <alignment horizontal="left"/>
    </xf>
    <xf numFmtId="0" fontId="0" fillId="9" borderId="79" xfId="0" applyFont="1" applyFill="1" applyBorder="1" applyAlignment="1">
      <alignment horizontal="left"/>
    </xf>
    <xf numFmtId="3" fontId="4" fillId="4" borderId="16" xfId="0" applyNumberFormat="1" applyFont="1" applyFill="1" applyBorder="1" applyAlignment="1">
      <alignment horizontal="center"/>
    </xf>
    <xf numFmtId="3" fontId="4" fillId="4" borderId="37" xfId="0" applyNumberFormat="1" applyFont="1" applyFill="1" applyBorder="1" applyAlignment="1">
      <alignment horizontal="center"/>
    </xf>
    <xf numFmtId="3" fontId="0" fillId="5" borderId="80" xfId="0" applyNumberFormat="1" applyFont="1" applyFill="1" applyBorder="1" applyAlignment="1">
      <alignment horizontal="left"/>
    </xf>
    <xf numFmtId="3" fontId="0" fillId="5" borderId="40" xfId="0" applyNumberFormat="1" applyFont="1" applyFill="1" applyBorder="1" applyAlignment="1">
      <alignment horizontal="left"/>
    </xf>
    <xf numFmtId="3" fontId="0" fillId="5" borderId="41" xfId="0" applyNumberFormat="1" applyFont="1" applyFill="1" applyBorder="1" applyAlignment="1">
      <alignment horizontal="left"/>
    </xf>
    <xf numFmtId="3" fontId="0" fillId="6" borderId="81" xfId="0" applyNumberFormat="1" applyFont="1" applyFill="1" applyBorder="1" applyAlignment="1">
      <alignment horizontal="left"/>
    </xf>
    <xf numFmtId="3" fontId="0" fillId="6" borderId="82" xfId="0" applyNumberFormat="1" applyFont="1" applyFill="1" applyBorder="1" applyAlignment="1">
      <alignment horizontal="left"/>
    </xf>
    <xf numFmtId="3" fontId="0" fillId="6" borderId="83" xfId="0" applyNumberFormat="1" applyFont="1" applyFill="1" applyBorder="1" applyAlignment="1">
      <alignment horizontal="left"/>
    </xf>
    <xf numFmtId="0" fontId="12" fillId="5" borderId="3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9</xdr:row>
      <xdr:rowOff>28575</xdr:rowOff>
    </xdr:from>
    <xdr:to>
      <xdr:col>5</xdr:col>
      <xdr:colOff>409575</xdr:colOff>
      <xdr:row>11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419225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3</xdr:col>
      <xdr:colOff>66675</xdr:colOff>
      <xdr:row>12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001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19</xdr:row>
      <xdr:rowOff>123825</xdr:rowOff>
    </xdr:from>
    <xdr:to>
      <xdr:col>14</xdr:col>
      <xdr:colOff>114300</xdr:colOff>
      <xdr:row>21</xdr:row>
      <xdr:rowOff>142875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914650"/>
          <a:ext cx="2581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23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858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0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76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8</xdr:col>
      <xdr:colOff>19050</xdr:colOff>
      <xdr:row>23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0"/>
          <a:ext cx="5524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8</xdr:col>
      <xdr:colOff>19050</xdr:colOff>
      <xdr:row>23</xdr:row>
      <xdr:rowOff>19050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2190750"/>
          <a:ext cx="5076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12</xdr:row>
      <xdr:rowOff>19050</xdr:rowOff>
    </xdr:from>
    <xdr:to>
      <xdr:col>4</xdr:col>
      <xdr:colOff>219075</xdr:colOff>
      <xdr:row>18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47875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38</xdr:row>
      <xdr:rowOff>123825</xdr:rowOff>
    </xdr:from>
    <xdr:to>
      <xdr:col>22</xdr:col>
      <xdr:colOff>0</xdr:colOff>
      <xdr:row>41</xdr:row>
      <xdr:rowOff>57150</xdr:rowOff>
    </xdr:to>
    <xdr:sp>
      <xdr:nvSpPr>
        <xdr:cNvPr id="1" name="Rectangle 39"/>
        <xdr:cNvSpPr>
          <a:spLocks/>
        </xdr:cNvSpPr>
      </xdr:nvSpPr>
      <xdr:spPr>
        <a:xfrm>
          <a:off x="14763750" y="6753225"/>
          <a:ext cx="28575" cy="4381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40</xdr:row>
      <xdr:rowOff>152400</xdr:rowOff>
    </xdr:to>
    <xdr:sp>
      <xdr:nvSpPr>
        <xdr:cNvPr id="2" name="AutoShape 40"/>
        <xdr:cNvSpPr>
          <a:spLocks/>
        </xdr:cNvSpPr>
      </xdr:nvSpPr>
      <xdr:spPr>
        <a:xfrm>
          <a:off x="14792325" y="6753225"/>
          <a:ext cx="0" cy="361950"/>
        </a:xfrm>
        <a:prstGeom prst="borderCallout2">
          <a:avLst>
            <a:gd name="adj1" fmla="val -85245"/>
            <a:gd name="adj2" fmla="val 18421"/>
            <a:gd name="adj3" fmla="val -67212"/>
            <a:gd name="adj4" fmla="val -18421"/>
            <a:gd name="adj5" fmla="val -56555"/>
            <a:gd name="adj6" fmla="val -18421"/>
            <a:gd name="adj7" fmla="val -656555"/>
            <a:gd name="adj8" fmla="val 7447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Feedback Color Key Template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arningguild.com/pdf/2/120302DEV-P.pdf" TargetMode="External" /><Relationship Id="rId2" Type="http://schemas.openxmlformats.org/officeDocument/2006/relationships/hyperlink" Target="http://www.elearningguild.com/pdf/2/120302DEV-P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28"/>
  <sheetViews>
    <sheetView workbookViewId="0" topLeftCell="A1">
      <selection activeCell="U40" sqref="U40"/>
    </sheetView>
  </sheetViews>
  <sheetFormatPr defaultColWidth="9.140625" defaultRowHeight="12.75"/>
  <cols>
    <col min="1" max="1" width="1.7109375" style="0" customWidth="1"/>
    <col min="2" max="2" width="2.421875" style="0" customWidth="1"/>
    <col min="3" max="3" width="2.8515625" style="0" customWidth="1"/>
    <col min="4" max="4" width="4.421875" style="0" customWidth="1"/>
    <col min="5" max="5" width="10.8515625" style="0" customWidth="1"/>
    <col min="6" max="6" width="7.7109375" style="0" customWidth="1"/>
    <col min="7" max="7" width="4.57421875" style="0" customWidth="1"/>
    <col min="9" max="9" width="6.8515625" style="0" customWidth="1"/>
    <col min="10" max="10" width="4.57421875" style="0" customWidth="1"/>
    <col min="11" max="11" width="2.57421875" style="0" customWidth="1"/>
    <col min="12" max="12" width="6.8515625" style="0" customWidth="1"/>
    <col min="13" max="13" width="1.7109375" style="0" customWidth="1"/>
    <col min="14" max="14" width="2.7109375" style="0" customWidth="1"/>
    <col min="15" max="15" width="2.140625" style="0" customWidth="1"/>
    <col min="16" max="16" width="1.7109375" style="0" customWidth="1"/>
  </cols>
  <sheetData>
    <row r="1" spans="1:16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2.75">
      <c r="A2" s="54"/>
      <c r="B2" s="117" t="s">
        <v>118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>
      <c r="A3" s="54"/>
      <c r="B3" s="54" t="s">
        <v>119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2.75">
      <c r="A4" s="54"/>
      <c r="B4" s="54" t="s">
        <v>120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2.75">
      <c r="A6" s="54"/>
      <c r="B6" s="54" t="s">
        <v>122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2.75">
      <c r="A7" s="54"/>
      <c r="B7" s="54" t="s">
        <v>123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2.75">
      <c r="A8" s="54"/>
      <c r="B8" s="54" t="s">
        <v>124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7.5" customHeight="1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2.75" customHeight="1">
      <c r="A10" s="54"/>
      <c r="B10" s="31"/>
      <c r="C10" s="127" t="s">
        <v>28</v>
      </c>
      <c r="D10" s="127"/>
      <c r="E10" s="127"/>
      <c r="F10" s="32"/>
      <c r="G10" s="129" t="s">
        <v>77</v>
      </c>
      <c r="H10" s="129"/>
      <c r="I10" s="129"/>
      <c r="J10" s="129"/>
      <c r="K10" s="129"/>
      <c r="L10" s="129"/>
      <c r="M10" s="133"/>
      <c r="N10" s="133"/>
      <c r="O10" s="33"/>
      <c r="P10" s="54"/>
    </row>
    <row r="11" spans="1:16" ht="12.75" customHeight="1">
      <c r="A11" s="54"/>
      <c r="B11" s="34"/>
      <c r="C11" s="128"/>
      <c r="D11" s="128"/>
      <c r="E11" s="128"/>
      <c r="F11" s="35"/>
      <c r="G11" s="130"/>
      <c r="H11" s="130"/>
      <c r="I11" s="130"/>
      <c r="J11" s="130"/>
      <c r="K11" s="130"/>
      <c r="L11" s="130"/>
      <c r="M11" s="134"/>
      <c r="N11" s="134"/>
      <c r="O11" s="36"/>
      <c r="P11" s="54"/>
    </row>
    <row r="12" spans="1:16" ht="6" customHeight="1">
      <c r="A12" s="54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54"/>
    </row>
    <row r="13" spans="1:16" ht="13.5" thickBot="1">
      <c r="A13" s="54"/>
      <c r="B13" s="34"/>
      <c r="C13" s="37" t="s">
        <v>30</v>
      </c>
      <c r="D13" s="35"/>
      <c r="E13" s="35"/>
      <c r="F13" s="35"/>
      <c r="G13" s="35"/>
      <c r="H13" s="38"/>
      <c r="I13" s="35"/>
      <c r="J13" s="35"/>
      <c r="K13" s="35"/>
      <c r="L13" s="35"/>
      <c r="M13" s="35"/>
      <c r="N13" s="35"/>
      <c r="O13" s="36"/>
      <c r="P13" s="54"/>
    </row>
    <row r="14" spans="1:16" ht="6" customHeight="1" thickTop="1">
      <c r="A14" s="54"/>
      <c r="B14" s="34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6"/>
      <c r="P14" s="54"/>
    </row>
    <row r="15" spans="1:16" ht="13.5" thickBot="1">
      <c r="A15" s="54"/>
      <c r="B15" s="34"/>
      <c r="C15" s="44"/>
      <c r="D15" s="125" t="s">
        <v>7</v>
      </c>
      <c r="E15" s="125"/>
      <c r="F15" s="125"/>
      <c r="G15" s="53"/>
      <c r="H15" s="43" t="s">
        <v>31</v>
      </c>
      <c r="I15" s="53"/>
      <c r="J15" s="125" t="s">
        <v>8</v>
      </c>
      <c r="K15" s="125"/>
      <c r="L15" s="125"/>
      <c r="M15" s="125"/>
      <c r="N15" s="126"/>
      <c r="O15" s="36"/>
      <c r="P15" s="54"/>
    </row>
    <row r="16" spans="1:16" ht="12.75" customHeight="1" thickBot="1">
      <c r="A16" s="54"/>
      <c r="B16" s="34"/>
      <c r="C16" s="44"/>
      <c r="D16" s="42"/>
      <c r="E16" s="58">
        <v>0</v>
      </c>
      <c r="F16" s="42"/>
      <c r="G16" s="42"/>
      <c r="H16" s="58">
        <v>0</v>
      </c>
      <c r="I16" s="42"/>
      <c r="J16" s="42"/>
      <c r="K16" s="131">
        <f>Projected_Demand</f>
        <v>27084</v>
      </c>
      <c r="L16" s="132"/>
      <c r="M16" s="46"/>
      <c r="N16" s="45"/>
      <c r="O16" s="36"/>
      <c r="P16" s="54"/>
    </row>
    <row r="17" spans="1:16" ht="13.5" thickBot="1">
      <c r="A17" s="54"/>
      <c r="B17" s="34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36"/>
      <c r="P17" s="54"/>
    </row>
    <row r="18" spans="1:16" ht="6" customHeight="1" thickTop="1">
      <c r="A18" s="54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54"/>
    </row>
    <row r="19" spans="1:16" ht="13.5" customHeight="1">
      <c r="A19" s="54"/>
      <c r="B19" s="34"/>
      <c r="C19" s="35"/>
      <c r="D19" s="35"/>
      <c r="E19" s="35"/>
      <c r="F19" s="122" t="s">
        <v>78</v>
      </c>
      <c r="G19" s="123"/>
      <c r="H19" s="123"/>
      <c r="I19" s="123"/>
      <c r="J19" s="124"/>
      <c r="K19" s="35"/>
      <c r="L19" s="35"/>
      <c r="M19" s="35"/>
      <c r="N19" s="35"/>
      <c r="O19" s="36"/>
      <c r="P19" s="54"/>
    </row>
    <row r="20" spans="1:16" ht="13.5" customHeight="1">
      <c r="A20" s="54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54"/>
    </row>
    <row r="21" spans="1:16" ht="13.5" customHeight="1">
      <c r="A21" s="54"/>
      <c r="B21" s="34"/>
      <c r="C21" s="35"/>
      <c r="D21" s="35"/>
      <c r="E21" s="35"/>
      <c r="F21" s="120" t="s">
        <v>29</v>
      </c>
      <c r="G21" s="35"/>
      <c r="H21" s="35"/>
      <c r="I21" s="35"/>
      <c r="J21" s="35"/>
      <c r="K21" s="35"/>
      <c r="L21" s="35"/>
      <c r="M21" s="35"/>
      <c r="N21" s="35"/>
      <c r="O21" s="36"/>
      <c r="P21" s="54"/>
    </row>
    <row r="22" spans="1:16" ht="13.5" thickBot="1">
      <c r="A22" s="54"/>
      <c r="B22" s="50"/>
      <c r="C22" s="51"/>
      <c r="D22" s="51"/>
      <c r="E22" s="51"/>
      <c r="F22" s="121"/>
      <c r="G22" s="51"/>
      <c r="H22" s="51"/>
      <c r="I22" s="51"/>
      <c r="J22" s="51"/>
      <c r="K22" s="51"/>
      <c r="L22" s="51"/>
      <c r="M22" s="51"/>
      <c r="N22" s="51"/>
      <c r="O22" s="52"/>
      <c r="P22" s="54"/>
    </row>
    <row r="23" spans="1:16" ht="7.5" customHeight="1">
      <c r="A23" s="54"/>
      <c r="B23" s="35"/>
      <c r="C23" s="35"/>
      <c r="D23" s="35"/>
      <c r="E23" s="35"/>
      <c r="F23" s="116"/>
      <c r="G23" s="35"/>
      <c r="H23" s="35"/>
      <c r="I23" s="35"/>
      <c r="J23" s="35"/>
      <c r="K23" s="35"/>
      <c r="L23" s="35"/>
      <c r="M23" s="35"/>
      <c r="N23" s="35"/>
      <c r="O23" s="35"/>
      <c r="P23" s="54"/>
    </row>
    <row r="24" spans="1:16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12.75">
      <c r="A25" s="54"/>
      <c r="B25" s="117" t="s">
        <v>121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2.75">
      <c r="A26" s="54"/>
      <c r="B26" s="118" t="s">
        <v>89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12.75">
      <c r="A27" s="54"/>
      <c r="B27" s="118" t="s">
        <v>90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</sheetData>
  <mergeCells count="8">
    <mergeCell ref="F21:F22"/>
    <mergeCell ref="F19:J19"/>
    <mergeCell ref="J15:N15"/>
    <mergeCell ref="C10:E11"/>
    <mergeCell ref="D15:F15"/>
    <mergeCell ref="G10:L11"/>
    <mergeCell ref="K16:L16"/>
    <mergeCell ref="M10:N11"/>
  </mergeCells>
  <hyperlinks>
    <hyperlink ref="F19:G19" location="'MKT Feedback'!A1" display="Marketing"/>
    <hyperlink ref="B26:O26" r:id="rId1" display="&quot;Developing eLearning Simulations With Tools You Already Know&quot;"/>
    <hyperlink ref="B26:B27" r:id="rId2" display="&quot;Developing eLearning Simulations With Tools You Already Know&quot;"/>
  </hyperlinks>
  <printOptions/>
  <pageMargins left="0.75" right="0.75" top="1" bottom="1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26"/>
  <sheetViews>
    <sheetView tabSelected="1" workbookViewId="0" topLeftCell="A1">
      <selection activeCell="L24" sqref="L24"/>
    </sheetView>
  </sheetViews>
  <sheetFormatPr defaultColWidth="9.140625" defaultRowHeight="12.75"/>
  <cols>
    <col min="2" max="2" width="10.00390625" style="0" customWidth="1"/>
    <col min="3" max="5" width="10.140625" style="0" customWidth="1"/>
    <col min="6" max="6" width="8.28125" style="0" customWidth="1"/>
    <col min="7" max="7" width="10.00390625" style="0" customWidth="1"/>
    <col min="8" max="8" width="8.140625" style="0" customWidth="1"/>
  </cols>
  <sheetData>
    <row r="1" ht="14.25" customHeight="1" thickBot="1"/>
    <row r="2" spans="3:7" ht="12.75">
      <c r="C2" s="136" t="str">
        <f>Feedback</f>
        <v>Your price of $500 is a little high. I think you could drive higher demand with a lower price.Your projected demand is not very high. Try adjusting your Price and Marketing Investment to drive higher demand.</v>
      </c>
      <c r="D2" s="137"/>
      <c r="E2" s="137"/>
      <c r="F2" s="137"/>
      <c r="G2" s="138"/>
    </row>
    <row r="3" spans="3:7" ht="12.75">
      <c r="C3" s="139"/>
      <c r="D3" s="140"/>
      <c r="E3" s="140"/>
      <c r="F3" s="140"/>
      <c r="G3" s="141"/>
    </row>
    <row r="4" spans="3:7" ht="12.75">
      <c r="C4" s="139"/>
      <c r="D4" s="140"/>
      <c r="E4" s="140"/>
      <c r="F4" s="140"/>
      <c r="G4" s="141"/>
    </row>
    <row r="5" spans="3:7" ht="12.75">
      <c r="C5" s="139"/>
      <c r="D5" s="140"/>
      <c r="E5" s="140"/>
      <c r="F5" s="140"/>
      <c r="G5" s="141"/>
    </row>
    <row r="6" spans="3:7" ht="12.75">
      <c r="C6" s="139"/>
      <c r="D6" s="140"/>
      <c r="E6" s="140"/>
      <c r="F6" s="140"/>
      <c r="G6" s="141"/>
    </row>
    <row r="7" spans="3:7" ht="12.75">
      <c r="C7" s="139"/>
      <c r="D7" s="140"/>
      <c r="E7" s="140"/>
      <c r="F7" s="140"/>
      <c r="G7" s="141"/>
    </row>
    <row r="8" spans="3:7" ht="12.75">
      <c r="C8" s="139"/>
      <c r="D8" s="140"/>
      <c r="E8" s="140"/>
      <c r="F8" s="140"/>
      <c r="G8" s="141"/>
    </row>
    <row r="9" spans="3:7" ht="12.75">
      <c r="C9" s="139"/>
      <c r="D9" s="140"/>
      <c r="E9" s="140"/>
      <c r="F9" s="140"/>
      <c r="G9" s="141"/>
    </row>
    <row r="10" spans="3:7" ht="12.75">
      <c r="C10" s="139"/>
      <c r="D10" s="140"/>
      <c r="E10" s="140"/>
      <c r="F10" s="140"/>
      <c r="G10" s="141"/>
    </row>
    <row r="11" spans="3:7" ht="12.75">
      <c r="C11" s="139"/>
      <c r="D11" s="140"/>
      <c r="E11" s="140"/>
      <c r="F11" s="140"/>
      <c r="G11" s="141"/>
    </row>
    <row r="12" spans="3:7" ht="12" customHeight="1">
      <c r="C12" s="139"/>
      <c r="D12" s="140"/>
      <c r="E12" s="140"/>
      <c r="F12" s="140"/>
      <c r="G12" s="141"/>
    </row>
    <row r="13" spans="3:7" ht="18" customHeight="1" thickBot="1">
      <c r="C13" s="142"/>
      <c r="D13" s="143"/>
      <c r="E13" s="143"/>
      <c r="F13" s="143"/>
      <c r="G13" s="144"/>
    </row>
    <row r="20" spans="3:7" ht="12.75">
      <c r="C20" s="54"/>
      <c r="D20" s="54"/>
      <c r="E20" s="54"/>
      <c r="F20" s="54"/>
      <c r="G20" s="54"/>
    </row>
    <row r="21" spans="3:7" ht="12.75">
      <c r="C21" s="54"/>
      <c r="D21" s="54"/>
      <c r="E21" s="54"/>
      <c r="F21" s="54"/>
      <c r="G21" s="54"/>
    </row>
    <row r="22" spans="3:7" ht="12.75">
      <c r="C22" s="54"/>
      <c r="D22" s="54"/>
      <c r="E22" s="54"/>
      <c r="F22" s="54"/>
      <c r="G22" s="54"/>
    </row>
    <row r="23" spans="3:7" ht="11.25" customHeight="1">
      <c r="C23" s="54"/>
      <c r="D23" s="54"/>
      <c r="E23" s="54"/>
      <c r="F23" s="54"/>
      <c r="G23" s="54"/>
    </row>
    <row r="24" spans="1:8" ht="12.75">
      <c r="A24" s="135" t="s">
        <v>75</v>
      </c>
      <c r="B24" s="135"/>
      <c r="C24" s="135"/>
      <c r="D24" s="135"/>
      <c r="E24" s="135"/>
      <c r="F24" s="135"/>
      <c r="G24" s="135"/>
      <c r="H24" s="135"/>
    </row>
    <row r="25" spans="1:8" ht="12.75">
      <c r="A25" s="135"/>
      <c r="B25" s="135"/>
      <c r="C25" s="135"/>
      <c r="D25" s="135"/>
      <c r="E25" s="135"/>
      <c r="F25" s="135"/>
      <c r="G25" s="135"/>
      <c r="H25" s="135"/>
    </row>
    <row r="26" spans="1:8" ht="12.75">
      <c r="A26" s="135"/>
      <c r="B26" s="135"/>
      <c r="C26" s="135"/>
      <c r="D26" s="135"/>
      <c r="E26" s="135"/>
      <c r="F26" s="135"/>
      <c r="G26" s="135"/>
      <c r="H26" s="135"/>
    </row>
  </sheetData>
  <mergeCells count="2">
    <mergeCell ref="A24:H26"/>
    <mergeCell ref="C2:G13"/>
  </mergeCells>
  <hyperlinks>
    <hyperlink ref="A24:H26" location="Interface!A1" display="Thank You for the Feedback (Return to Simulation)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S19"/>
  <sheetViews>
    <sheetView workbookViewId="0" topLeftCell="A1">
      <selection activeCell="N33" sqref="N33"/>
    </sheetView>
  </sheetViews>
  <sheetFormatPr defaultColWidth="9.140625" defaultRowHeight="12.75"/>
  <cols>
    <col min="1" max="2" width="2.8515625" style="0" customWidth="1"/>
    <col min="4" max="4" width="13.57421875" style="0" customWidth="1"/>
    <col min="6" max="6" width="2.8515625" style="0" customWidth="1"/>
    <col min="10" max="11" width="2.8515625" style="0" customWidth="1"/>
    <col min="13" max="13" width="12.57421875" style="0" bestFit="1" customWidth="1"/>
    <col min="15" max="15" width="13.421875" style="0" bestFit="1" customWidth="1"/>
    <col min="16" max="16" width="11.28125" style="0" bestFit="1" customWidth="1"/>
    <col min="17" max="17" width="12.7109375" style="0" bestFit="1" customWidth="1"/>
    <col min="18" max="18" width="14.28125" style="0" bestFit="1" customWidth="1"/>
    <col min="19" max="19" width="14.57421875" style="0" bestFit="1" customWidth="1"/>
  </cols>
  <sheetData>
    <row r="1" ht="13.5" thickBot="1"/>
    <row r="2" spans="3:19" ht="14.25" thickBot="1" thickTop="1">
      <c r="C2" s="152" t="s">
        <v>92</v>
      </c>
      <c r="D2" s="153"/>
      <c r="E2" s="154"/>
      <c r="G2" s="146" t="s">
        <v>95</v>
      </c>
      <c r="H2" s="147"/>
      <c r="I2" s="148"/>
      <c r="L2" s="149" t="s">
        <v>96</v>
      </c>
      <c r="M2" s="150"/>
      <c r="N2" s="150"/>
      <c r="O2" s="150"/>
      <c r="P2" s="150"/>
      <c r="Q2" s="150"/>
      <c r="R2" s="150"/>
      <c r="S2" s="151"/>
    </row>
    <row r="3" ht="13.5" thickTop="1"/>
    <row r="4" spans="2:19" ht="12.75">
      <c r="B4" s="69"/>
      <c r="C4" s="70"/>
      <c r="D4" s="70"/>
      <c r="E4" s="70"/>
      <c r="F4" s="70"/>
      <c r="G4" s="70"/>
      <c r="H4" s="70"/>
      <c r="I4" s="70"/>
      <c r="J4" s="71"/>
      <c r="L4" s="80" t="s">
        <v>98</v>
      </c>
      <c r="M4" s="81"/>
      <c r="N4" s="83"/>
      <c r="O4" s="80" t="s">
        <v>99</v>
      </c>
      <c r="P4" s="81"/>
      <c r="Q4" s="81"/>
      <c r="R4" s="81"/>
      <c r="S4" s="81"/>
    </row>
    <row r="5" spans="2:19" ht="13.5" thickBot="1">
      <c r="B5" s="72"/>
      <c r="C5" s="37" t="s">
        <v>30</v>
      </c>
      <c r="D5" s="35"/>
      <c r="E5" s="35"/>
      <c r="F5" s="35"/>
      <c r="G5" s="35"/>
      <c r="H5" s="35"/>
      <c r="I5" s="35"/>
      <c r="J5" s="73"/>
      <c r="L5" s="84" t="s">
        <v>91</v>
      </c>
      <c r="M5" s="84" t="s">
        <v>97</v>
      </c>
      <c r="O5" s="87" t="s">
        <v>100</v>
      </c>
      <c r="P5" s="88" t="s">
        <v>101</v>
      </c>
      <c r="Q5" s="82" t="s">
        <v>102</v>
      </c>
      <c r="R5" s="82" t="s">
        <v>103</v>
      </c>
      <c r="S5" s="82" t="s">
        <v>104</v>
      </c>
    </row>
    <row r="6" spans="2:19" ht="13.5" thickTop="1">
      <c r="B6" s="72"/>
      <c r="C6" s="39"/>
      <c r="D6" s="40"/>
      <c r="E6" s="40"/>
      <c r="F6" s="40"/>
      <c r="G6" s="40"/>
      <c r="H6" s="40"/>
      <c r="I6" s="41"/>
      <c r="J6" s="73"/>
      <c r="L6" s="85" t="s">
        <v>7</v>
      </c>
      <c r="M6" s="86">
        <f ca="1">OFFSET(O6,0,MATCH(UI_IN_DataSourceSelector_Production,DataSource_Production,0)-1)</f>
        <v>500000</v>
      </c>
      <c r="O6" s="90">
        <v>500000</v>
      </c>
      <c r="P6" s="89">
        <v>1000000</v>
      </c>
      <c r="Q6" s="89">
        <v>300000</v>
      </c>
      <c r="R6" s="89">
        <v>800000</v>
      </c>
      <c r="S6" s="89">
        <v>800000</v>
      </c>
    </row>
    <row r="7" spans="2:19" ht="12.75">
      <c r="B7" s="72"/>
      <c r="C7" s="177" t="s">
        <v>105</v>
      </c>
      <c r="D7" s="125"/>
      <c r="E7" s="125"/>
      <c r="F7" s="42"/>
      <c r="G7" s="125" t="s">
        <v>8</v>
      </c>
      <c r="H7" s="125"/>
      <c r="I7" s="126"/>
      <c r="J7" s="73"/>
      <c r="L7" s="85" t="s">
        <v>31</v>
      </c>
      <c r="M7" s="86">
        <f ca="1">OFFSET(O7,0,MATCH(UI_IN_DataSourceSelector_Production,DataSource_Production,0)-1)</f>
        <v>500</v>
      </c>
      <c r="O7" s="90">
        <v>500</v>
      </c>
      <c r="P7" s="89">
        <v>460</v>
      </c>
      <c r="Q7" s="89">
        <v>460</v>
      </c>
      <c r="R7" s="89">
        <v>325</v>
      </c>
      <c r="S7" s="89">
        <v>550</v>
      </c>
    </row>
    <row r="8" spans="2:10" ht="12.75">
      <c r="B8" s="72"/>
      <c r="C8" s="44"/>
      <c r="D8" s="58" t="s">
        <v>100</v>
      </c>
      <c r="E8" s="42"/>
      <c r="F8" s="42"/>
      <c r="G8" s="42"/>
      <c r="H8" s="62">
        <f>Projected_Demand</f>
        <v>27084</v>
      </c>
      <c r="I8" s="45"/>
      <c r="J8" s="73"/>
    </row>
    <row r="9" spans="2:10" ht="13.5" thickBot="1">
      <c r="B9" s="72"/>
      <c r="C9" s="47"/>
      <c r="D9" s="48"/>
      <c r="E9" s="48"/>
      <c r="F9" s="48"/>
      <c r="G9" s="48"/>
      <c r="H9" s="48"/>
      <c r="I9" s="49"/>
      <c r="J9" s="73"/>
    </row>
    <row r="10" spans="2:10" ht="13.5" thickTop="1">
      <c r="B10" s="72"/>
      <c r="C10" s="35"/>
      <c r="D10" s="35"/>
      <c r="E10" s="35"/>
      <c r="F10" s="35"/>
      <c r="G10" s="35"/>
      <c r="H10" s="35"/>
      <c r="I10" s="35"/>
      <c r="J10" s="73"/>
    </row>
    <row r="11" spans="2:10" ht="13.5" thickBot="1">
      <c r="B11" s="72"/>
      <c r="C11" s="63" t="s">
        <v>93</v>
      </c>
      <c r="D11" s="35"/>
      <c r="E11" s="35"/>
      <c r="F11" s="35"/>
      <c r="G11" s="35"/>
      <c r="H11" s="35"/>
      <c r="I11" s="35"/>
      <c r="J11" s="73"/>
    </row>
    <row r="12" spans="2:10" ht="12.75">
      <c r="B12" s="72"/>
      <c r="C12" s="64" t="s">
        <v>94</v>
      </c>
      <c r="D12" s="65"/>
      <c r="E12" s="65"/>
      <c r="F12" s="66"/>
      <c r="G12" s="66"/>
      <c r="H12" s="66"/>
      <c r="I12" s="67"/>
      <c r="J12" s="73"/>
    </row>
    <row r="13" spans="2:10" ht="12.75">
      <c r="B13" s="72"/>
      <c r="C13" s="68"/>
      <c r="D13" s="69"/>
      <c r="E13" s="71"/>
      <c r="F13" s="145" t="str">
        <f>Simulation!I36</f>
        <v>Your price of $500 is a little high. I think you could drive higher demand with a lower price.Your projected demand is not very high. Try adjusting your Price and Marketing Investment to drive higher demand.</v>
      </c>
      <c r="G13" s="140"/>
      <c r="H13" s="140"/>
      <c r="I13" s="141"/>
      <c r="J13" s="73"/>
    </row>
    <row r="14" spans="2:10" ht="12.75">
      <c r="B14" s="72"/>
      <c r="C14" s="68"/>
      <c r="D14" s="72"/>
      <c r="E14" s="73"/>
      <c r="F14" s="145"/>
      <c r="G14" s="140"/>
      <c r="H14" s="140"/>
      <c r="I14" s="141"/>
      <c r="J14" s="73"/>
    </row>
    <row r="15" spans="2:10" ht="12.75">
      <c r="B15" s="72"/>
      <c r="C15" s="68"/>
      <c r="D15" s="72"/>
      <c r="E15" s="73"/>
      <c r="F15" s="145"/>
      <c r="G15" s="140"/>
      <c r="H15" s="140"/>
      <c r="I15" s="141"/>
      <c r="J15" s="73"/>
    </row>
    <row r="16" spans="2:10" ht="12.75">
      <c r="B16" s="72"/>
      <c r="C16" s="68"/>
      <c r="D16" s="72"/>
      <c r="E16" s="73"/>
      <c r="F16" s="145"/>
      <c r="G16" s="140"/>
      <c r="H16" s="140"/>
      <c r="I16" s="141"/>
      <c r="J16" s="73"/>
    </row>
    <row r="17" spans="2:10" ht="12.75">
      <c r="B17" s="72"/>
      <c r="C17" s="68"/>
      <c r="D17" s="72"/>
      <c r="E17" s="73"/>
      <c r="F17" s="145"/>
      <c r="G17" s="140"/>
      <c r="H17" s="140"/>
      <c r="I17" s="141"/>
      <c r="J17" s="73"/>
    </row>
    <row r="18" spans="2:10" ht="13.5" thickBot="1">
      <c r="B18" s="72"/>
      <c r="C18" s="74"/>
      <c r="D18" s="75"/>
      <c r="E18" s="76"/>
      <c r="F18" s="119"/>
      <c r="G18" s="143"/>
      <c r="H18" s="143"/>
      <c r="I18" s="144"/>
      <c r="J18" s="73"/>
    </row>
    <row r="19" spans="2:10" ht="12.75">
      <c r="B19" s="77"/>
      <c r="C19" s="79"/>
      <c r="D19" s="79"/>
      <c r="E19" s="79"/>
      <c r="F19" s="79"/>
      <c r="G19" s="79"/>
      <c r="H19" s="79"/>
      <c r="I19" s="79"/>
      <c r="J19" s="78"/>
    </row>
  </sheetData>
  <mergeCells count="6">
    <mergeCell ref="F13:I18"/>
    <mergeCell ref="G2:I2"/>
    <mergeCell ref="L2:S2"/>
    <mergeCell ref="C2:E2"/>
    <mergeCell ref="C7:E7"/>
    <mergeCell ref="G7:I7"/>
  </mergeCells>
  <dataValidations count="1">
    <dataValidation type="list" allowBlank="1" showInputMessage="1" showErrorMessage="1" sqref="D8">
      <formula1>$O$5:$S$5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C3:U71"/>
  <sheetViews>
    <sheetView zoomScale="90" zoomScaleNormal="90" workbookViewId="0" topLeftCell="A1">
      <selection activeCell="G36" sqref="G36"/>
    </sheetView>
  </sheetViews>
  <sheetFormatPr defaultColWidth="9.140625" defaultRowHeight="12.75"/>
  <cols>
    <col min="3" max="3" width="16.57421875" style="0" customWidth="1"/>
    <col min="4" max="4" width="14.421875" style="0" customWidth="1"/>
    <col min="5" max="5" width="5.7109375" style="0" customWidth="1"/>
    <col min="6" max="6" width="15.7109375" style="0" bestFit="1" customWidth="1"/>
    <col min="10" max="10" width="11.57421875" style="0" bestFit="1" customWidth="1"/>
    <col min="13" max="13" width="11.57421875" style="0" bestFit="1" customWidth="1"/>
  </cols>
  <sheetData>
    <row r="3" ht="18">
      <c r="C3" s="4" t="s">
        <v>9</v>
      </c>
    </row>
    <row r="5" spans="3:5" ht="13.5" thickBot="1">
      <c r="C5" s="59" t="s">
        <v>106</v>
      </c>
      <c r="D5" s="60"/>
      <c r="E5" s="60"/>
    </row>
    <row r="6" spans="3:17" ht="13.5" thickBot="1">
      <c r="C6" s="91" t="s">
        <v>107</v>
      </c>
      <c r="D6" s="92" t="s">
        <v>115</v>
      </c>
      <c r="E6" s="113" t="s">
        <v>116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3.5" thickBot="1"/>
    <row r="8" spans="3:7" ht="12.75">
      <c r="C8" s="94"/>
      <c r="D8" s="95"/>
      <c r="E8" s="95"/>
      <c r="F8" s="95"/>
      <c r="G8" s="96"/>
    </row>
    <row r="9" spans="3:9" ht="13.5" thickBot="1">
      <c r="C9" s="98"/>
      <c r="D9" s="99" t="s">
        <v>109</v>
      </c>
      <c r="E9" s="100"/>
      <c r="F9" s="99" t="s">
        <v>110</v>
      </c>
      <c r="G9" s="101"/>
      <c r="I9" s="102" t="s">
        <v>112</v>
      </c>
    </row>
    <row r="10" spans="3:10" ht="13.5" thickBot="1">
      <c r="C10" s="93"/>
      <c r="D10" s="110" t="s">
        <v>24</v>
      </c>
      <c r="E10" s="109"/>
      <c r="F10" s="110" t="s">
        <v>24</v>
      </c>
      <c r="G10" s="103"/>
      <c r="H10" s="97" t="s">
        <v>111</v>
      </c>
      <c r="I10" s="29" t="s">
        <v>24</v>
      </c>
      <c r="J10" s="30"/>
    </row>
    <row r="11" spans="3:10" ht="13.5" thickBot="1">
      <c r="C11" s="93"/>
      <c r="D11" s="111" t="s">
        <v>3</v>
      </c>
      <c r="F11" s="111" t="s">
        <v>3</v>
      </c>
      <c r="G11" s="103"/>
      <c r="I11" s="8" t="s">
        <v>2</v>
      </c>
      <c r="J11" s="9" t="s">
        <v>3</v>
      </c>
    </row>
    <row r="12" spans="3:10" ht="13.5" thickBot="1">
      <c r="C12" s="93"/>
      <c r="D12" s="112">
        <f>UI_IN_Price</f>
        <v>0</v>
      </c>
      <c r="F12" s="112">
        <f>Test_IN_Price</f>
        <v>500</v>
      </c>
      <c r="G12" s="103"/>
      <c r="I12" s="22">
        <f>LOOKUP(Learner_Price_Value,Normalized_Price_Values,Normalized_Price_Levels)</f>
        <v>5</v>
      </c>
      <c r="J12" s="5">
        <f>IF(SWITCH_INPUT=LUV_InputSwitch_UserInterface,Calc_UI_IN_Price,Calc_Test_IN_Price)</f>
        <v>500</v>
      </c>
    </row>
    <row r="13" spans="3:7" ht="13.5" thickBot="1">
      <c r="C13" s="93"/>
      <c r="D13" s="61"/>
      <c r="E13" s="61"/>
      <c r="F13" s="61"/>
      <c r="G13" s="103"/>
    </row>
    <row r="14" spans="3:10" ht="13.5" thickBot="1">
      <c r="C14" s="93"/>
      <c r="D14" s="110" t="s">
        <v>117</v>
      </c>
      <c r="E14" s="109"/>
      <c r="F14" s="110" t="s">
        <v>117</v>
      </c>
      <c r="G14" s="103"/>
      <c r="H14" s="97" t="s">
        <v>111</v>
      </c>
      <c r="I14" s="29" t="s">
        <v>23</v>
      </c>
      <c r="J14" s="30"/>
    </row>
    <row r="15" spans="3:10" ht="13.5" thickBot="1">
      <c r="C15" s="93"/>
      <c r="D15" s="111" t="s">
        <v>3</v>
      </c>
      <c r="F15" s="111" t="s">
        <v>3</v>
      </c>
      <c r="G15" s="103"/>
      <c r="I15" s="8" t="s">
        <v>2</v>
      </c>
      <c r="J15" s="9" t="s">
        <v>3</v>
      </c>
    </row>
    <row r="16" spans="3:10" ht="13.5" thickBot="1">
      <c r="C16" s="93"/>
      <c r="D16" s="112">
        <f>UI_IN_MktInvest</f>
        <v>0</v>
      </c>
      <c r="F16" s="112">
        <f>Test_IN_MktInvest</f>
        <v>500000</v>
      </c>
      <c r="G16" s="103"/>
      <c r="I16" s="22">
        <f>LOOKUP(Learner_MktInv_Value,Normalized_MktInv_Values,Normalized_MktInv_Levels)</f>
        <v>3</v>
      </c>
      <c r="J16" s="5">
        <f>IF(SWITCH_INPUT=LUV_InputSwitch_UserInterface,Calc_UI_IN_MktInvest,Calc_Test_IN_MktInvest)</f>
        <v>500000</v>
      </c>
    </row>
    <row r="17" spans="3:7" ht="13.5" thickBot="1">
      <c r="C17" s="104"/>
      <c r="D17" s="105"/>
      <c r="E17" s="105"/>
      <c r="F17" s="105"/>
      <c r="G17" s="106"/>
    </row>
    <row r="18" spans="9:10" ht="13.5" thickBot="1">
      <c r="I18" s="29" t="s">
        <v>8</v>
      </c>
      <c r="J18" s="30"/>
    </row>
    <row r="19" spans="9:10" ht="13.5" thickBot="1">
      <c r="I19" s="56">
        <f ca="1">OFFSET(ProjectedDemandMatrix,Learner_Price_Level+1,Learner_MktInv_Level+1)</f>
        <v>27084</v>
      </c>
      <c r="J19" s="57"/>
    </row>
    <row r="20" ht="13.5" thickBot="1">
      <c r="D20" s="107" t="s">
        <v>113</v>
      </c>
    </row>
    <row r="21" spans="4:21" ht="13.5" thickBot="1">
      <c r="D21" s="82" t="s">
        <v>114</v>
      </c>
      <c r="I21" s="6" t="s">
        <v>0</v>
      </c>
      <c r="J21" s="7"/>
      <c r="L21" s="6" t="s">
        <v>1</v>
      </c>
      <c r="M21" s="7"/>
      <c r="O21" s="169" t="s">
        <v>6</v>
      </c>
      <c r="P21" s="170"/>
      <c r="Q21" s="170"/>
      <c r="R21" s="170"/>
      <c r="S21" s="170"/>
      <c r="T21" s="170"/>
      <c r="U21" s="170"/>
    </row>
    <row r="22" spans="4:21" ht="13.5" thickBot="1">
      <c r="D22" s="108" t="s">
        <v>108</v>
      </c>
      <c r="I22" s="8" t="s">
        <v>2</v>
      </c>
      <c r="J22" s="9" t="s">
        <v>4</v>
      </c>
      <c r="L22" s="8" t="s">
        <v>2</v>
      </c>
      <c r="M22" s="9" t="s">
        <v>5</v>
      </c>
      <c r="O22" s="26"/>
      <c r="P22" s="163" t="s">
        <v>7</v>
      </c>
      <c r="Q22" s="164"/>
      <c r="R22" s="164"/>
      <c r="S22" s="164"/>
      <c r="T22" s="164"/>
      <c r="U22" s="165"/>
    </row>
    <row r="23" spans="4:21" ht="13.5" thickBot="1">
      <c r="D23" s="108" t="s">
        <v>115</v>
      </c>
      <c r="I23" s="23">
        <v>0</v>
      </c>
      <c r="J23" s="10">
        <v>-99999999</v>
      </c>
      <c r="L23" s="23">
        <v>0</v>
      </c>
      <c r="M23" s="10">
        <v>-99999999</v>
      </c>
      <c r="O23" s="28" t="s">
        <v>4</v>
      </c>
      <c r="P23" s="1">
        <v>0</v>
      </c>
      <c r="Q23" s="1">
        <v>1</v>
      </c>
      <c r="R23" s="2">
        <v>2</v>
      </c>
      <c r="S23" s="2">
        <v>3</v>
      </c>
      <c r="T23" s="2">
        <v>4</v>
      </c>
      <c r="U23" s="3">
        <v>5</v>
      </c>
    </row>
    <row r="24" spans="9:21" ht="13.5" thickBot="1">
      <c r="I24" s="27">
        <v>1</v>
      </c>
      <c r="J24" s="11">
        <v>100</v>
      </c>
      <c r="L24" s="27">
        <v>1</v>
      </c>
      <c r="M24" s="11">
        <v>1</v>
      </c>
      <c r="O24" s="27">
        <v>0</v>
      </c>
      <c r="P24" s="13">
        <v>0</v>
      </c>
      <c r="Q24" s="13">
        <v>0</v>
      </c>
      <c r="R24" s="55">
        <v>0</v>
      </c>
      <c r="S24" s="55">
        <v>0</v>
      </c>
      <c r="T24" s="55">
        <v>0</v>
      </c>
      <c r="U24" s="55">
        <v>0</v>
      </c>
    </row>
    <row r="25" spans="9:21" ht="13.5" thickBot="1">
      <c r="I25" s="24">
        <v>2</v>
      </c>
      <c r="J25" s="11">
        <v>300</v>
      </c>
      <c r="L25" s="24">
        <v>2</v>
      </c>
      <c r="M25" s="11">
        <v>400000</v>
      </c>
      <c r="O25" s="27">
        <v>1</v>
      </c>
      <c r="P25" s="13">
        <v>0</v>
      </c>
      <c r="Q25" s="13">
        <v>175000</v>
      </c>
      <c r="R25" s="14">
        <v>437500</v>
      </c>
      <c r="S25" s="14">
        <v>546875</v>
      </c>
      <c r="T25" s="14">
        <v>656250</v>
      </c>
      <c r="U25" s="15">
        <v>875000</v>
      </c>
    </row>
    <row r="26" spans="9:21" ht="13.5" thickBot="1">
      <c r="I26" s="24">
        <v>3</v>
      </c>
      <c r="J26" s="11">
        <v>400</v>
      </c>
      <c r="L26" s="24">
        <v>3</v>
      </c>
      <c r="M26" s="11">
        <v>500000</v>
      </c>
      <c r="O26" s="24">
        <v>2</v>
      </c>
      <c r="P26" s="16">
        <v>0</v>
      </c>
      <c r="Q26" s="16">
        <v>43750</v>
      </c>
      <c r="R26" s="17">
        <v>109375</v>
      </c>
      <c r="S26" s="18">
        <v>262500</v>
      </c>
      <c r="T26" s="18">
        <v>328125</v>
      </c>
      <c r="U26" s="19">
        <v>437500</v>
      </c>
    </row>
    <row r="27" spans="9:21" ht="13.5" thickBot="1">
      <c r="I27" s="24">
        <v>4</v>
      </c>
      <c r="J27" s="11">
        <v>430</v>
      </c>
      <c r="L27" s="24">
        <v>4</v>
      </c>
      <c r="M27" s="11">
        <v>700000</v>
      </c>
      <c r="O27" s="24">
        <v>3</v>
      </c>
      <c r="P27" s="16">
        <v>0</v>
      </c>
      <c r="Q27" s="16">
        <v>32156</v>
      </c>
      <c r="R27" s="16">
        <v>87500</v>
      </c>
      <c r="S27" s="17">
        <v>218750</v>
      </c>
      <c r="T27" s="18">
        <v>253750</v>
      </c>
      <c r="U27" s="19">
        <v>293125</v>
      </c>
    </row>
    <row r="28" spans="9:21" ht="13.5" thickBot="1">
      <c r="I28" s="25">
        <v>5</v>
      </c>
      <c r="J28" s="12">
        <v>500</v>
      </c>
      <c r="L28" s="25">
        <v>5</v>
      </c>
      <c r="M28" s="12">
        <v>1000000</v>
      </c>
      <c r="O28" s="24">
        <v>4</v>
      </c>
      <c r="P28" s="16">
        <v>0</v>
      </c>
      <c r="Q28" s="16">
        <v>21875</v>
      </c>
      <c r="R28" s="16">
        <v>43750</v>
      </c>
      <c r="S28" s="16">
        <v>75264</v>
      </c>
      <c r="T28" s="17">
        <v>109000</v>
      </c>
      <c r="U28" s="19">
        <v>132157</v>
      </c>
    </row>
    <row r="29" spans="15:21" ht="13.5" thickBot="1">
      <c r="O29" s="25">
        <v>5</v>
      </c>
      <c r="P29" s="20">
        <v>0</v>
      </c>
      <c r="Q29" s="20">
        <v>10937</v>
      </c>
      <c r="R29" s="20">
        <v>21875</v>
      </c>
      <c r="S29" s="20">
        <v>27084</v>
      </c>
      <c r="T29" s="20">
        <v>30137</v>
      </c>
      <c r="U29" s="12">
        <v>32650</v>
      </c>
    </row>
    <row r="33" ht="18">
      <c r="I33" s="4" t="s">
        <v>14</v>
      </c>
    </row>
    <row r="34" ht="13.5" thickBot="1"/>
    <row r="35" spans="9:21" ht="13.5" thickBot="1">
      <c r="I35" s="160" t="s">
        <v>21</v>
      </c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2"/>
    </row>
    <row r="36" spans="9:21" ht="13.5" thickBot="1">
      <c r="I36" s="166" t="str">
        <f>I44&amp;I47&amp;I50&amp;I53&amp;I56&amp;I59&amp;I62&amp;I65&amp;I68&amp;I71</f>
        <v>Your price of $500 is a little high. I think you could drive higher demand with a lower price.Your projected demand is not very high. Try adjusting your Price and Marketing Investment to drive higher demand.</v>
      </c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</row>
    <row r="37" ht="18.75" thickBot="1">
      <c r="I37" s="4"/>
    </row>
    <row r="38" spans="9:21" ht="13.5" thickBot="1">
      <c r="I38" s="160" t="s">
        <v>22</v>
      </c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</row>
    <row r="39" ht="13.5" thickBot="1"/>
    <row r="40" spans="9:15" ht="12.75">
      <c r="I40" s="171" t="s">
        <v>27</v>
      </c>
      <c r="J40" s="172"/>
      <c r="K40" s="172"/>
      <c r="L40" s="172"/>
      <c r="M40" s="172"/>
      <c r="N40" s="172"/>
      <c r="O40" s="173"/>
    </row>
    <row r="41" spans="9:15" ht="13.5" thickBot="1">
      <c r="I41" s="21" t="s">
        <v>25</v>
      </c>
      <c r="J41" s="174" t="s">
        <v>26</v>
      </c>
      <c r="K41" s="175"/>
      <c r="L41" s="175"/>
      <c r="M41" s="175"/>
      <c r="N41" s="175"/>
      <c r="O41" s="176"/>
    </row>
    <row r="42" ht="13.5" customHeight="1" thickBot="1"/>
    <row r="43" spans="9:21" ht="13.5" customHeight="1">
      <c r="I43" s="155" t="s">
        <v>79</v>
      </c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7"/>
    </row>
    <row r="44" spans="9:21" ht="13.5" customHeight="1" thickBot="1">
      <c r="I44" s="21">
        <f>IF(OR(Learner_Price_Value=0,Learner_MktInv_Value=0),J44,"")</f>
      </c>
      <c r="J44" s="158" t="s">
        <v>80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9"/>
    </row>
    <row r="45" ht="13.5" customHeight="1" thickBot="1"/>
    <row r="46" spans="9:21" ht="12.75">
      <c r="I46" s="155" t="s">
        <v>125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7"/>
    </row>
    <row r="47" spans="9:21" ht="13.5" thickBot="1">
      <c r="I47" s="21">
        <f>IF(AND(Learner_Price_Value&lt;0,Learner_MktInv_Value&lt;&gt;0),J47,"")</f>
      </c>
      <c r="J47" s="158" t="s">
        <v>126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9"/>
    </row>
    <row r="48" ht="13.5" thickBot="1"/>
    <row r="49" spans="9:21" ht="12.75">
      <c r="I49" s="155" t="s">
        <v>15</v>
      </c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7"/>
    </row>
    <row r="50" spans="9:21" ht="13.5" thickBot="1">
      <c r="I50" s="21">
        <f>IF(AND(Learner_Price_Level&lt;3,Learner_Price_Level&lt;&gt;0),J50,"")</f>
      </c>
      <c r="J50" s="158" t="str">
        <f>"Your price of $"&amp;Learner_Price_Value&amp;" is kind of low. Although you will sell a lot of mowers I think you will have trouble making a profit with such a low price."</f>
        <v>Your price of $500 is kind of low. Although you will sell a lot of mowers I think you will have trouble making a profit with such a low price.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9"/>
    </row>
    <row r="51" ht="13.5" thickBot="1"/>
    <row r="52" spans="9:21" ht="12.75">
      <c r="I52" s="155" t="s">
        <v>16</v>
      </c>
      <c r="J52" s="156" t="s">
        <v>10</v>
      </c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7"/>
    </row>
    <row r="53" spans="9:21" ht="13.5" thickBot="1">
      <c r="I53" s="21" t="str">
        <f>IF(Learner_Price_Level&gt;4,J53,"")</f>
        <v>Your price of $500 is a little high. I think you could drive higher demand with a lower price.</v>
      </c>
      <c r="J53" s="158" t="str">
        <f>"Your price of $"&amp;Learner_Price_Value&amp;" is a little high. I think you could drive higher demand with a lower price."</f>
        <v>Your price of $500 is a little high. I think you could drive higher demand with a lower price.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9"/>
    </row>
    <row r="54" ht="13.5" thickBot="1"/>
    <row r="55" spans="9:21" ht="12.75">
      <c r="I55" s="155" t="s">
        <v>127</v>
      </c>
      <c r="J55" s="156" t="s">
        <v>11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7"/>
    </row>
    <row r="56" spans="9:21" ht="13.5" thickBot="1">
      <c r="I56" s="21">
        <f>IF(AND(Learner_MktInv_Value&lt;0,Learner_Price_Value&lt;&gt;0),J56,"")</f>
      </c>
      <c r="J56" s="158" t="s">
        <v>128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9"/>
    </row>
    <row r="57" ht="13.5" thickBot="1"/>
    <row r="58" spans="9:21" ht="12.75">
      <c r="I58" s="155" t="s">
        <v>17</v>
      </c>
      <c r="J58" s="156" t="s">
        <v>11</v>
      </c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7"/>
    </row>
    <row r="59" spans="9:21" ht="13.5" thickBot="1">
      <c r="I59" s="21">
        <f>IF(AND(Learner_MktInv_Level&lt;2,Learner_MktInv_Level&gt;0),J59,"")</f>
      </c>
      <c r="J59" s="158" t="str">
        <f>"$"&amp;Learner_MktInv_Value&amp;" is not a substantial marketing investment. You need to get the word out if you want to sell enough mowers to break even."</f>
        <v>$500000 is not a substantial marketing investment. You need to get the word out if you want to sell enough mowers to break even.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9"/>
    </row>
    <row r="60" ht="13.5" thickBot="1"/>
    <row r="61" spans="9:21" ht="12.75">
      <c r="I61" s="155" t="s">
        <v>129</v>
      </c>
      <c r="J61" s="156" t="s">
        <v>11</v>
      </c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7"/>
    </row>
    <row r="62" spans="9:21" ht="13.5" thickBot="1">
      <c r="I62" s="21">
        <f>IF(Learner_MktInv_Level&gt;4,J62,"")</f>
      </c>
      <c r="J62" s="158" t="str">
        <f>"$"&amp;Learner_MktInv_Value&amp;" is substantially out of our budget.  Let us try to get the number down."</f>
        <v>$500000 is substantially out of our budget.  Let us try to get the number down.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9"/>
    </row>
    <row r="63" ht="13.5" thickBot="1"/>
    <row r="64" spans="9:21" ht="12.75">
      <c r="I64" s="155" t="s">
        <v>18</v>
      </c>
      <c r="J64" s="156" t="s">
        <v>13</v>
      </c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7"/>
    </row>
    <row r="65" spans="9:21" ht="13.5" thickBot="1">
      <c r="I65" s="21" t="str">
        <f>IF(AND(Projected_Demand&lt;110000,OR(Learner_Price_Level&lt;&gt;0,Learner_MktInv_Level&lt;&gt;0)),J65,"")</f>
        <v>Your projected demand is not very high. Try adjusting your Price and Marketing Investment to drive higher demand.</v>
      </c>
      <c r="J65" s="158" t="str">
        <f>"Your projected demand is not very high. Try adjusting your Price and Marketing Investment to drive higher demand."</f>
        <v>Your projected demand is not very high. Try adjusting your Price and Marketing Investment to drive higher demand.</v>
      </c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9"/>
    </row>
    <row r="66" ht="13.5" thickBot="1"/>
    <row r="67" spans="9:21" ht="12.75">
      <c r="I67" s="155" t="s">
        <v>19</v>
      </c>
      <c r="J67" s="156" t="s">
        <v>12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7"/>
    </row>
    <row r="68" spans="9:21" ht="13.5" thickBot="1">
      <c r="I68" s="21">
        <f>IF(AND(Learner_Price_Level&gt;2,Learner_Price_Level&lt;5,Learner_MktInv_Level&gt;2,Learner_MktInv_Level&lt;5,Projected_Demand&gt;110000),J68,"")</f>
      </c>
      <c r="J68" s="158" t="str">
        <f>"Your marketing plan looks good. $"&amp;Learner_Price_Value&amp;" is a reasonable price, and with a $"&amp;Learner_MktInv_Value&amp;" marketing budget we will achieve great market penetration."</f>
        <v>Your marketing plan looks good. $500 is a reasonable price, and with a $500000 marketing budget we will achieve great market penetration.</v>
      </c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9"/>
    </row>
    <row r="69" ht="13.5" thickBot="1"/>
    <row r="70" spans="9:21" ht="12.75">
      <c r="I70" s="155" t="s">
        <v>20</v>
      </c>
      <c r="J70" s="156" t="s">
        <v>12</v>
      </c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7"/>
    </row>
    <row r="71" spans="9:21" ht="13.5" thickBot="1">
      <c r="I71" s="21">
        <f>IF(AND(I44="",I47="",I50="",I53="",I59="",I62="",I65="",I68=""),J71,"")</f>
      </c>
      <c r="J71" s="158" t="str">
        <f>"I don't have anything interesting to tell you."</f>
        <v>I don't have anything interesting to tell you.</v>
      </c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9"/>
    </row>
  </sheetData>
  <mergeCells count="27">
    <mergeCell ref="O21:U21"/>
    <mergeCell ref="I64:U64"/>
    <mergeCell ref="J65:U65"/>
    <mergeCell ref="I40:O40"/>
    <mergeCell ref="J41:O41"/>
    <mergeCell ref="I49:U49"/>
    <mergeCell ref="I52:U52"/>
    <mergeCell ref="J50:U50"/>
    <mergeCell ref="I43:U43"/>
    <mergeCell ref="J59:U59"/>
    <mergeCell ref="J71:U71"/>
    <mergeCell ref="I38:U38"/>
    <mergeCell ref="P22:U22"/>
    <mergeCell ref="I35:U35"/>
    <mergeCell ref="I36:U36"/>
    <mergeCell ref="I67:U67"/>
    <mergeCell ref="J68:U68"/>
    <mergeCell ref="I58:U58"/>
    <mergeCell ref="J53:U53"/>
    <mergeCell ref="I61:U61"/>
    <mergeCell ref="J62:U62"/>
    <mergeCell ref="J44:U44"/>
    <mergeCell ref="I70:U70"/>
    <mergeCell ref="I46:U46"/>
    <mergeCell ref="J47:U47"/>
    <mergeCell ref="I55:U55"/>
    <mergeCell ref="J56:U56"/>
  </mergeCells>
  <dataValidations count="1">
    <dataValidation type="list" allowBlank="1" showInputMessage="1" showErrorMessage="1" sqref="D6">
      <formula1>LUV_Input_DropDown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5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32</v>
      </c>
      <c r="B2">
        <v>1</v>
      </c>
    </row>
    <row r="3" spans="1:2" ht="12.75">
      <c r="A3" t="s">
        <v>33</v>
      </c>
      <c r="B3">
        <v>1</v>
      </c>
    </row>
    <row r="4" spans="1:2" ht="12.75">
      <c r="A4" t="s">
        <v>34</v>
      </c>
      <c r="B4" t="s">
        <v>130</v>
      </c>
    </row>
    <row r="5" spans="1:2" ht="12.75">
      <c r="A5" t="s">
        <v>35</v>
      </c>
      <c r="B5">
        <v>1</v>
      </c>
    </row>
    <row r="6" spans="1:2" ht="12.75">
      <c r="A6" t="s">
        <v>36</v>
      </c>
      <c r="B6">
        <v>0</v>
      </c>
    </row>
    <row r="7" spans="1:2" ht="12.75">
      <c r="A7" t="s">
        <v>37</v>
      </c>
      <c r="B7">
        <v>0</v>
      </c>
    </row>
    <row r="8" spans="1:2" ht="12.75">
      <c r="A8" t="s">
        <v>57</v>
      </c>
      <c r="B8" t="s">
        <v>38</v>
      </c>
    </row>
    <row r="9" spans="1:2" ht="12.75">
      <c r="A9" t="s">
        <v>58</v>
      </c>
      <c r="B9" t="s">
        <v>39</v>
      </c>
    </row>
    <row r="10" spans="1:2" ht="12.75">
      <c r="A10" t="s">
        <v>59</v>
      </c>
      <c r="B10" t="s">
        <v>131</v>
      </c>
    </row>
    <row r="11" spans="1:2" ht="12.75">
      <c r="A11" t="s">
        <v>60</v>
      </c>
      <c r="B11" t="s">
        <v>38</v>
      </c>
    </row>
    <row r="12" spans="1:2" ht="12.75">
      <c r="A12" t="s">
        <v>67</v>
      </c>
      <c r="B12" t="s">
        <v>38</v>
      </c>
    </row>
    <row r="13" spans="1:2" ht="12.75">
      <c r="A13" t="s">
        <v>68</v>
      </c>
      <c r="B13" t="s">
        <v>39</v>
      </c>
    </row>
    <row r="14" spans="1:2" ht="12.75">
      <c r="A14" t="s">
        <v>69</v>
      </c>
      <c r="B14" t="s">
        <v>76</v>
      </c>
    </row>
    <row r="15" spans="1:2" ht="12.75">
      <c r="A15" t="s">
        <v>70</v>
      </c>
      <c r="B15" t="s">
        <v>38</v>
      </c>
    </row>
    <row r="16" spans="1:2" ht="12.75">
      <c r="A16" t="s">
        <v>132</v>
      </c>
      <c r="B16" t="s">
        <v>38</v>
      </c>
    </row>
    <row r="17" spans="1:2" ht="12.75">
      <c r="A17" t="s">
        <v>133</v>
      </c>
      <c r="B17" t="s">
        <v>39</v>
      </c>
    </row>
    <row r="18" spans="1:2" ht="12.75">
      <c r="A18" t="s">
        <v>134</v>
      </c>
      <c r="B18" t="s">
        <v>135</v>
      </c>
    </row>
    <row r="19" spans="1:2" ht="12.75">
      <c r="A19" t="s">
        <v>136</v>
      </c>
      <c r="B19" t="s">
        <v>38</v>
      </c>
    </row>
    <row r="20" spans="1:2" ht="12.75">
      <c r="A20" t="s">
        <v>81</v>
      </c>
      <c r="B20" t="s">
        <v>38</v>
      </c>
    </row>
    <row r="21" spans="1:2" ht="12.75">
      <c r="A21" t="s">
        <v>82</v>
      </c>
      <c r="B21" t="s">
        <v>39</v>
      </c>
    </row>
    <row r="22" spans="1:2" ht="12.75">
      <c r="A22" t="s">
        <v>83</v>
      </c>
      <c r="B22" t="s">
        <v>137</v>
      </c>
    </row>
    <row r="23" spans="1:2" ht="12.75">
      <c r="A23" t="s">
        <v>84</v>
      </c>
      <c r="B23" t="s">
        <v>38</v>
      </c>
    </row>
    <row r="24" spans="1:2" ht="12.75">
      <c r="A24" t="s">
        <v>40</v>
      </c>
      <c r="B24" t="s">
        <v>138</v>
      </c>
    </row>
    <row r="25" spans="1:2" ht="12.75">
      <c r="A25" t="s">
        <v>41</v>
      </c>
      <c r="B25" t="s">
        <v>139</v>
      </c>
    </row>
    <row r="26" spans="1:2" ht="12.75">
      <c r="A26" t="s">
        <v>42</v>
      </c>
      <c r="B26">
        <v>0</v>
      </c>
    </row>
    <row r="27" spans="1:2" ht="12.75">
      <c r="A27" t="s">
        <v>43</v>
      </c>
      <c r="B27" t="s">
        <v>66</v>
      </c>
    </row>
    <row r="28" spans="1:2" ht="12.75">
      <c r="A28" t="s">
        <v>44</v>
      </c>
      <c r="B28">
        <v>3</v>
      </c>
    </row>
    <row r="29" spans="1:2" ht="12.75">
      <c r="A29" t="s">
        <v>45</v>
      </c>
      <c r="B29">
        <v>10092543</v>
      </c>
    </row>
    <row r="30" spans="1:2" ht="12.75">
      <c r="A30" t="s">
        <v>46</v>
      </c>
      <c r="B30" t="s">
        <v>65</v>
      </c>
    </row>
    <row r="31" spans="1:2" ht="12.75">
      <c r="A31" t="s">
        <v>47</v>
      </c>
      <c r="B31">
        <v>16777215</v>
      </c>
    </row>
    <row r="32" spans="1:2" ht="12.75">
      <c r="A32" t="s">
        <v>48</v>
      </c>
      <c r="B32">
        <v>0</v>
      </c>
    </row>
    <row r="33" spans="1:2" ht="12.75">
      <c r="A33" t="s">
        <v>49</v>
      </c>
      <c r="B33">
        <v>0</v>
      </c>
    </row>
    <row r="34" spans="1:2" ht="12.75">
      <c r="A34" t="s">
        <v>50</v>
      </c>
      <c r="B34">
        <v>0</v>
      </c>
    </row>
    <row r="35" spans="1:2" ht="12.75">
      <c r="A35" t="s">
        <v>51</v>
      </c>
      <c r="B35">
        <v>0</v>
      </c>
    </row>
    <row r="36" spans="1:2" ht="12.75">
      <c r="A36" t="s">
        <v>52</v>
      </c>
      <c r="B36">
        <v>2</v>
      </c>
    </row>
    <row r="37" spans="1:2" ht="12.75">
      <c r="A37" t="s">
        <v>53</v>
      </c>
      <c r="B37">
        <v>0</v>
      </c>
    </row>
    <row r="38" spans="1:2" ht="12.75">
      <c r="A38" t="s">
        <v>54</v>
      </c>
      <c r="B38">
        <v>750</v>
      </c>
    </row>
    <row r="39" spans="1:2" ht="12.75">
      <c r="A39" t="s">
        <v>55</v>
      </c>
      <c r="B39">
        <v>80</v>
      </c>
    </row>
    <row r="40" spans="1:2" ht="12.75">
      <c r="A40" t="s">
        <v>61</v>
      </c>
      <c r="B40" t="s">
        <v>38</v>
      </c>
    </row>
    <row r="41" spans="1:2" ht="12.75">
      <c r="A41" t="s">
        <v>62</v>
      </c>
      <c r="B41" t="s">
        <v>39</v>
      </c>
    </row>
    <row r="42" spans="1:2" ht="12.75">
      <c r="A42" t="s">
        <v>63</v>
      </c>
      <c r="B42" t="s">
        <v>131</v>
      </c>
    </row>
    <row r="43" spans="1:2" ht="12.75">
      <c r="A43" t="s">
        <v>64</v>
      </c>
      <c r="B43" t="s">
        <v>38</v>
      </c>
    </row>
    <row r="44" spans="1:2" ht="12.75">
      <c r="A44" t="s">
        <v>71</v>
      </c>
      <c r="B44" t="s">
        <v>38</v>
      </c>
    </row>
    <row r="45" spans="1:2" ht="12.75">
      <c r="A45" t="s">
        <v>72</v>
      </c>
      <c r="B45" t="s">
        <v>39</v>
      </c>
    </row>
    <row r="46" spans="1:2" ht="12.75">
      <c r="A46" t="s">
        <v>73</v>
      </c>
      <c r="B46" t="s">
        <v>76</v>
      </c>
    </row>
    <row r="47" spans="1:2" ht="12.75">
      <c r="A47" t="s">
        <v>74</v>
      </c>
      <c r="B47" t="s">
        <v>38</v>
      </c>
    </row>
    <row r="48" spans="1:2" ht="12.75">
      <c r="A48" t="s">
        <v>140</v>
      </c>
      <c r="B48" t="s">
        <v>38</v>
      </c>
    </row>
    <row r="49" spans="1:2" ht="12.75">
      <c r="A49" t="s">
        <v>141</v>
      </c>
      <c r="B49" t="s">
        <v>39</v>
      </c>
    </row>
    <row r="50" spans="1:2" ht="12.75">
      <c r="A50" t="s">
        <v>142</v>
      </c>
      <c r="B50" t="s">
        <v>135</v>
      </c>
    </row>
    <row r="51" spans="1:2" ht="12.75">
      <c r="A51" t="s">
        <v>143</v>
      </c>
      <c r="B51" t="s">
        <v>38</v>
      </c>
    </row>
    <row r="52" spans="1:2" ht="12.75">
      <c r="A52" t="s">
        <v>85</v>
      </c>
      <c r="B52" t="s">
        <v>56</v>
      </c>
    </row>
    <row r="53" spans="1:2" ht="12.75">
      <c r="A53" t="s">
        <v>86</v>
      </c>
      <c r="B53" t="s">
        <v>39</v>
      </c>
    </row>
    <row r="54" spans="1:2" ht="12.75">
      <c r="A54" t="s">
        <v>87</v>
      </c>
      <c r="B54" t="s">
        <v>137</v>
      </c>
    </row>
    <row r="55" spans="1:2" ht="12.75">
      <c r="A55" t="s">
        <v>88</v>
      </c>
      <c r="B55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Programming</dc:title>
  <dc:subject/>
  <dc:creator>Michael R. Smialek</dc:creator>
  <cp:keywords/>
  <dc:description/>
  <cp:lastModifiedBy>Jeffrey_S_Zakem</cp:lastModifiedBy>
  <dcterms:created xsi:type="dcterms:W3CDTF">2002-10-28T18:49:08Z</dcterms:created>
  <dcterms:modified xsi:type="dcterms:W3CDTF">2006-07-28T20:50:42Z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